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75" tabRatio="919" activeTab="0"/>
  </bookViews>
  <sheets>
    <sheet name="Instructions" sheetId="1" r:id="rId1"/>
    <sheet name="1. Pre-Planning" sheetId="2" r:id="rId2"/>
    <sheet name="2.  Average Daily Census " sheetId="3" r:id="rId3"/>
    <sheet name="3.  Response Activities" sheetId="4" r:id="rId4"/>
    <sheet name="4. RA Examples" sheetId="5" r:id="rId5"/>
    <sheet name="5.  PPE" sheetId="6" r:id="rId6"/>
    <sheet name="6. Water" sheetId="7" r:id="rId7"/>
    <sheet name="7.  Fuel" sheetId="8" r:id="rId8"/>
    <sheet name="8. Medical" sheetId="9" r:id="rId9"/>
    <sheet name="9. Surgical" sheetId="10" r:id="rId10"/>
    <sheet name="10. Medications" sheetId="11" r:id="rId11"/>
    <sheet name="11. Food" sheetId="12" r:id="rId12"/>
    <sheet name="12. Utilities" sheetId="13" r:id="rId13"/>
    <sheet name="13. Comm" sheetId="14" r:id="rId14"/>
    <sheet name="14. Security" sheetId="15" r:id="rId15"/>
    <sheet name="15. Staffing" sheetId="16" r:id="rId16"/>
    <sheet name="16. Linen" sheetId="17" r:id="rId17"/>
    <sheet name="17. Other" sheetId="18" r:id="rId18"/>
    <sheet name="Sheet1" sheetId="19" r:id="rId19"/>
    <sheet name="Sheet2" sheetId="20" r:id="rId20"/>
  </sheets>
  <externalReferences>
    <externalReference r:id="rId23"/>
  </externalReferences>
  <definedNames>
    <definedName name="_xlnm.Print_Area" localSheetId="11">'11. Food'!$A$1:$AF$40</definedName>
    <definedName name="_xlnm.Print_Area" localSheetId="0">'Instructions'!$A$1:$B$15</definedName>
  </definedNames>
  <calcPr fullCalcOnLoad="1"/>
</workbook>
</file>

<file path=xl/sharedStrings.xml><?xml version="1.0" encoding="utf-8"?>
<sst xmlns="http://schemas.openxmlformats.org/spreadsheetml/2006/main" count="1540" uniqueCount="392">
  <si>
    <t>Activity</t>
  </si>
  <si>
    <t>Essential Elements</t>
  </si>
  <si>
    <t>Average Consumption Rate (units/day)</t>
  </si>
  <si>
    <t>Quantity of RA consumed per day</t>
  </si>
  <si>
    <t>Patient Census</t>
  </si>
  <si>
    <t>Definitions</t>
  </si>
  <si>
    <t>Inventory Sustainability (hours)</t>
  </si>
  <si>
    <t>Decision Point</t>
  </si>
  <si>
    <t>Current Census (patients)</t>
  </si>
  <si>
    <t>Current Inventory (units)</t>
  </si>
  <si>
    <t>Estimated Sustainability (hours)</t>
  </si>
  <si>
    <t>Level of Care</t>
  </si>
  <si>
    <t>Modifications to normal activities implemented to extend sustainability</t>
  </si>
  <si>
    <t>Bed Tracking Manager</t>
  </si>
  <si>
    <t>Incident Commander
Command Staff</t>
  </si>
  <si>
    <t>HICS JAS</t>
  </si>
  <si>
    <t>Standard</t>
  </si>
  <si>
    <t>Total</t>
  </si>
  <si>
    <t>Annual Consumption
(units)</t>
  </si>
  <si>
    <t xml:space="preserve">Sustainability Gap (hours)  </t>
  </si>
  <si>
    <t xml:space="preserve">If change in census, recalculate </t>
  </si>
  <si>
    <t>Recount if change in staffing</t>
  </si>
  <si>
    <t xml:space="preserve">If change, recalculate </t>
  </si>
  <si>
    <t>Annual Patient Census (patients)</t>
  </si>
  <si>
    <t>Annual Patient Census divided by 365 days</t>
  </si>
  <si>
    <t>Inventory of Resources and Assets (RA)</t>
  </si>
  <si>
    <t>The appropriate level of care (standard, sufficient, or primitive) being provided to patients based on the condition of the facility, available RA, and other emergency considerations.</t>
  </si>
  <si>
    <t>Incident Commander
Logistics Chief
Planning Chief
Operations Chief</t>
  </si>
  <si>
    <t xml:space="preserve"> Sufficient</t>
  </si>
  <si>
    <t>Standard or Sufficient</t>
  </si>
  <si>
    <t>Water</t>
  </si>
  <si>
    <t>Nonpotable</t>
  </si>
  <si>
    <t>Fuel</t>
  </si>
  <si>
    <t>Diesel</t>
  </si>
  <si>
    <t>Unleaded</t>
  </si>
  <si>
    <t>Propane</t>
  </si>
  <si>
    <t>Natural gas</t>
  </si>
  <si>
    <t>Physician</t>
  </si>
  <si>
    <t>Skilled</t>
  </si>
  <si>
    <t>Unskilled</t>
  </si>
  <si>
    <t>Approved Volunteers</t>
  </si>
  <si>
    <t>Security</t>
  </si>
  <si>
    <t>Volunteer</t>
  </si>
  <si>
    <t>Blood</t>
  </si>
  <si>
    <t>Surgical</t>
  </si>
  <si>
    <t>Surgical Packs</t>
  </si>
  <si>
    <t>Example</t>
  </si>
  <si>
    <t>RA Item</t>
  </si>
  <si>
    <t>Actual Inventory Quantity (unit)</t>
  </si>
  <si>
    <t>Consumption Adjustment</t>
  </si>
  <si>
    <t>Yes or No</t>
  </si>
  <si>
    <t>paid doctor days</t>
  </si>
  <si>
    <t>paid payroll for staff</t>
  </si>
  <si>
    <t>paid doctors</t>
  </si>
  <si>
    <t>Pre-Planning</t>
  </si>
  <si>
    <t>Estimated Consumption Rate (unit/day)</t>
  </si>
  <si>
    <t>Adults</t>
  </si>
  <si>
    <t>Outpatient</t>
  </si>
  <si>
    <t>ED</t>
  </si>
  <si>
    <t>Surgeries</t>
  </si>
  <si>
    <t>Actual count of RA items on a day picked for inventory</t>
  </si>
  <si>
    <t>date/time</t>
  </si>
  <si>
    <t>Time Frame (hours)</t>
  </si>
  <si>
    <t>0-2</t>
  </si>
  <si>
    <t>24-48</t>
  </si>
  <si>
    <t>2-12</t>
  </si>
  <si>
    <t>12-24</t>
  </si>
  <si>
    <t>pint</t>
  </si>
  <si>
    <t>Determine the total number of patients that received care in a period of 12 months</t>
  </si>
  <si>
    <t>Average number of patients receiving care on a given day</t>
  </si>
  <si>
    <t>Quantity of RA consumed in a period of 12 months</t>
  </si>
  <si>
    <t>Divide annual consumption of each RA by 365 days</t>
  </si>
  <si>
    <t>A period of time that the average inventory will be depleted</t>
  </si>
  <si>
    <t>Difference between the sustainability hours before depletion and 96-hours</t>
  </si>
  <si>
    <t>Decision Process</t>
  </si>
  <si>
    <t>96-hours minus Inventory Sustainability hours</t>
  </si>
  <si>
    <t>Components</t>
  </si>
  <si>
    <t>48-96</t>
  </si>
  <si>
    <t>Staged or Total</t>
  </si>
  <si>
    <t>Number of patients receiving care on day of event</t>
  </si>
  <si>
    <t>Determine the number of patients receiving care</t>
  </si>
  <si>
    <t>Recount if there is an influx/deflux</t>
  </si>
  <si>
    <t>Determine patient population for evacuation</t>
  </si>
  <si>
    <t xml:space="preserve">Complete RA tables </t>
  </si>
  <si>
    <t>A period of time that the current inventory will be depleted</t>
  </si>
  <si>
    <t>If necessary readjust consumption rate</t>
  </si>
  <si>
    <t>Readjust for potential evacuation</t>
  </si>
  <si>
    <t xml:space="preserve">Staged evacuation may be a unit, floor or section of building. A total evacuation is relocating all to an alternate care site. </t>
  </si>
  <si>
    <t>Level of Evacuation</t>
  </si>
  <si>
    <t>Divide actual inventory quantity by average consumption rate, times 24</t>
  </si>
  <si>
    <t>The decision process determines the acceptable response alternatives concerning sustainability</t>
  </si>
  <si>
    <t>Nursery</t>
  </si>
  <si>
    <t>Other</t>
  </si>
  <si>
    <t>Annual</t>
  </si>
  <si>
    <t>Daily</t>
  </si>
  <si>
    <t>PPE</t>
  </si>
  <si>
    <t>Medical</t>
  </si>
  <si>
    <t>Staffing</t>
  </si>
  <si>
    <t>No</t>
  </si>
  <si>
    <t>Yes</t>
  </si>
  <si>
    <t>Sustainable (hours)</t>
  </si>
  <si>
    <t>Quantity of RA on campus</t>
  </si>
  <si>
    <t>Essential 
Elements</t>
  </si>
  <si>
    <t>Current Inventory 
(units)</t>
  </si>
  <si>
    <t xml:space="preserve">Potential consumption rate of RAs at current census </t>
  </si>
  <si>
    <t>Determine quantity of RA available</t>
  </si>
  <si>
    <t>Modify the procedures or eliminate services</t>
  </si>
  <si>
    <t>Sufficient or Primitive</t>
  </si>
  <si>
    <t>Average Daily Census (patients/day)</t>
  </si>
  <si>
    <t>Actual Inventory Quantity (units)</t>
  </si>
  <si>
    <t xml:space="preserve">Inventory List of RA (items)  </t>
  </si>
  <si>
    <t>Disposable Gloves</t>
  </si>
  <si>
    <t>Disposable Gowns</t>
  </si>
  <si>
    <t>Bandages</t>
  </si>
  <si>
    <t>Actual Inventory Quantity         (units)</t>
  </si>
  <si>
    <t xml:space="preserve">These cells are formulas used for calculating sustainability-Do not enter data </t>
  </si>
  <si>
    <t>PAPR Respirator</t>
  </si>
  <si>
    <t>Level C Suits</t>
  </si>
  <si>
    <t>N 95 Respirator</t>
  </si>
  <si>
    <t>Disposable Booties</t>
  </si>
  <si>
    <t>Actual Inventory Quantity         (gallons)</t>
  </si>
  <si>
    <t>YES</t>
  </si>
  <si>
    <t>Patients</t>
  </si>
  <si>
    <t>Chart 2</t>
  </si>
  <si>
    <t>Current</t>
  </si>
  <si>
    <t>CURRENT DAILY CENSUS
 (patients)</t>
  </si>
  <si>
    <t xml:space="preserve">Current </t>
  </si>
  <si>
    <t>Baseline Data</t>
  </si>
  <si>
    <t>Response Activities</t>
  </si>
  <si>
    <t>Time Frame  (0-2)</t>
  </si>
  <si>
    <t xml:space="preserve">Time Frame (2-12)  with influx of patients  </t>
  </si>
  <si>
    <t>Sustainability</t>
  </si>
  <si>
    <t>Determine whether to:</t>
  </si>
  <si>
    <t xml:space="preserve">  Obtain more  Resources and Assets                                                                                      </t>
  </si>
  <si>
    <t xml:space="preserve">  Consider consumption adjustment                                                            </t>
  </si>
  <si>
    <t>Inventory Sustainability Period (hours)</t>
  </si>
  <si>
    <t xml:space="preserve">Calculate run times for batteries with one charge. </t>
  </si>
  <si>
    <t>Officers</t>
  </si>
  <si>
    <t>Guards</t>
  </si>
  <si>
    <t>Sustainable Period (hours)</t>
  </si>
  <si>
    <t>*Based on a fuel consumption rate of 100 gallons/hours/ at operational load, and is estimated to remain constant unless a consumption address is made</t>
  </si>
  <si>
    <r>
      <t>date/time</t>
    </r>
    <r>
      <rPr>
        <b/>
        <vertAlign val="superscript"/>
        <sz val="10"/>
        <rFont val="Arial"/>
        <family val="2"/>
      </rPr>
      <t>1</t>
    </r>
  </si>
  <si>
    <t xml:space="preserve">Colored cells contain formulas used for calculating sustainability-Do not enter data </t>
  </si>
  <si>
    <t>"Plug and Play"
 Data Entry #3</t>
  </si>
  <si>
    <t>"Plug and Play"
 Data Entry #4</t>
  </si>
  <si>
    <t>"Plug and Play"
 Data Entry #1</t>
  </si>
  <si>
    <t>"Plug and Play"
 Data Entry #2</t>
  </si>
  <si>
    <t>"Plug and Play"
 Data Entry #5</t>
  </si>
  <si>
    <t xml:space="preserve">  Partial or total  evacuation</t>
  </si>
  <si>
    <t>*Staff &amp; visitors associated with the patients are included</t>
  </si>
  <si>
    <t>Patients*</t>
  </si>
  <si>
    <t xml:space="preserve">Licensed beds = </t>
  </si>
  <si>
    <t>Licensed beds is 200</t>
  </si>
  <si>
    <t>Estimated quantity of RA available on the day of the event</t>
  </si>
  <si>
    <t>Census
 (patients)</t>
  </si>
  <si>
    <t>Average Consumption Rate (units/days)</t>
  </si>
  <si>
    <t>Estimated Consumption Rate (units/hour)</t>
  </si>
  <si>
    <t>Estimated Consumption Rate (units/day)</t>
  </si>
  <si>
    <t>"Tool for Determining the Resource and Asset Sustainability during an Emergency</t>
  </si>
  <si>
    <r>
      <t>Now the organization needs to decide how they will sustain on those items that cannot make it for 96 hours or Adjust the Consumption Rate by limited services, reducing utility italicization, etc.</t>
    </r>
    <r>
      <rPr>
        <i/>
        <sz val="10"/>
        <rFont val="Arial"/>
        <family val="2"/>
      </rPr>
      <t xml:space="preserve">  Review the Pre-Planning Tab for information.</t>
    </r>
  </si>
  <si>
    <t>Chart 4:  Sample RA Sustainability Chart</t>
  </si>
  <si>
    <t xml:space="preserve">Insert date and time into this cell when data was collected during the event. </t>
  </si>
  <si>
    <r>
      <t xml:space="preserve"> 1</t>
    </r>
    <r>
      <rPr>
        <sz val="11"/>
        <rFont val="Arial"/>
        <family val="2"/>
      </rPr>
      <t xml:space="preserve">Insert date and time into this cell when data was collected during the event. </t>
    </r>
  </si>
  <si>
    <t>Average Daily Census</t>
  </si>
  <si>
    <r>
      <t xml:space="preserve">The Inventory Sustainability (Column F) will automatically determine the sustainable hours for current inventory.  </t>
    </r>
    <r>
      <rPr>
        <sz val="10"/>
        <rFont val="Arial"/>
        <family val="0"/>
      </rPr>
      <t xml:space="preserve"> </t>
    </r>
  </si>
  <si>
    <t xml:space="preserve">Average Census = </t>
  </si>
  <si>
    <t>Description
(units)</t>
  </si>
  <si>
    <t>case</t>
  </si>
  <si>
    <t>gallons</t>
  </si>
  <si>
    <t>N95 Masks</t>
  </si>
  <si>
    <t>box</t>
  </si>
  <si>
    <t>meal</t>
  </si>
  <si>
    <t>cubic feet</t>
  </si>
  <si>
    <t xml:space="preserve"> each</t>
  </si>
  <si>
    <t xml:space="preserve"> case</t>
  </si>
  <si>
    <t xml:space="preserve">There are six minimum resource and asset categories required during an emergency; PPE, water, fuel, medical, surgical, and medication-related (EM.01.01.01EP8).  These categories should cover the six critical areas (EM.02.01.01EP3).  Each of the items within these categories will need to be itemized.  The items included should be a decision made by the Emergency Management Team across all disciplines, not by just one individual.   </t>
  </si>
  <si>
    <t>Based on the list of items in the six categories, pick a day and do an actual inventory on these items. For example, count the amount of IV bags that are in Pyxis machines (if you have these), in the warehouse, pharmacy, and on the floors. This may be labor intensive, but it is vital in getting a baseline for determining the sustainability.  </t>
  </si>
  <si>
    <t xml:space="preserve">RAs needed for an emergency within the six categories: </t>
  </si>
  <si>
    <t>Determine the number of units in the six categories that were consumed or utilized in a period of 12 months.</t>
  </si>
  <si>
    <t>Medications</t>
  </si>
  <si>
    <t>0-2 hours</t>
  </si>
  <si>
    <t>2-12 hours</t>
  </si>
  <si>
    <t>12-24 hours</t>
  </si>
  <si>
    <t>24-48 hours</t>
  </si>
  <si>
    <t>48-96 hours</t>
  </si>
  <si>
    <t>therms</t>
  </si>
  <si>
    <t>liters</t>
  </si>
  <si>
    <t>Batteries</t>
  </si>
  <si>
    <t xml:space="preserve">Ready meals </t>
  </si>
  <si>
    <t>Pain reliever</t>
  </si>
  <si>
    <t>Bread</t>
  </si>
  <si>
    <t>loaf</t>
  </si>
  <si>
    <t>individual</t>
  </si>
  <si>
    <t>Vehicle</t>
  </si>
  <si>
    <t>car</t>
  </si>
  <si>
    <t>structure</t>
  </si>
  <si>
    <t>Physician (LIP)</t>
  </si>
  <si>
    <t>Annual Consumption (units)</t>
  </si>
  <si>
    <t xml:space="preserve">This data will be transferred to the Charts concerning the current status for calculating sustainability.  </t>
  </si>
  <si>
    <t>Estimated Consumption Rate 
(units/ hour)</t>
  </si>
  <si>
    <t>Consumption Adjustment
 (units/hour)</t>
  </si>
  <si>
    <t>person</t>
  </si>
  <si>
    <t>Bottled water</t>
  </si>
  <si>
    <t>cases</t>
  </si>
  <si>
    <t>Time Frame</t>
  </si>
  <si>
    <t>(2-12) hours</t>
  </si>
  <si>
    <t>(12-24) hours</t>
  </si>
  <si>
    <t>(24-48) hours</t>
  </si>
  <si>
    <t>(48-96) hours</t>
  </si>
  <si>
    <t>staffing per day</t>
  </si>
  <si>
    <t>Flat Sheet</t>
  </si>
  <si>
    <t>Pillowcase</t>
  </si>
  <si>
    <t>Knitted Fitted Sheet</t>
  </si>
  <si>
    <t>Blanket Spread Blue</t>
  </si>
  <si>
    <t>Bath Blanket</t>
  </si>
  <si>
    <t>Bath Towel</t>
  </si>
  <si>
    <t>Washcloth</t>
  </si>
  <si>
    <t>Patient Gown Reg</t>
  </si>
  <si>
    <t>Baby Blanket</t>
  </si>
  <si>
    <t>Baby Shirt</t>
  </si>
  <si>
    <t>Onesie</t>
  </si>
  <si>
    <t>Infant Gown</t>
  </si>
  <si>
    <t>Pedi Gown SM</t>
  </si>
  <si>
    <t>Pedi Gown MD</t>
  </si>
  <si>
    <t>Pedi Gown LG</t>
  </si>
  <si>
    <t>Pedi PJ Top SM</t>
  </si>
  <si>
    <t>Pedi PJ Top MD</t>
  </si>
  <si>
    <t>Pedi PJ Top LG</t>
  </si>
  <si>
    <t>Pedi PJ Pant SM</t>
  </si>
  <si>
    <t>Pedi PJ Pant MD</t>
  </si>
  <si>
    <t>Pedi PJ Pant LG</t>
  </si>
  <si>
    <t>Teen Gown</t>
  </si>
  <si>
    <t>Adult PJ Top</t>
  </si>
  <si>
    <t>Adult PJ Pant</t>
  </si>
  <si>
    <t>Pedi PJ Pair SM</t>
  </si>
  <si>
    <t>Pedi PJ Pair MD</t>
  </si>
  <si>
    <t>Pedi PJ Pair LG</t>
  </si>
  <si>
    <t>Personnel Tracker Manager
Supply Unit Leader</t>
  </si>
  <si>
    <t>Resource Unit Leader</t>
  </si>
  <si>
    <t>Size</t>
  </si>
  <si>
    <t>Cases</t>
  </si>
  <si>
    <t>bottles</t>
  </si>
  <si>
    <t>gal</t>
  </si>
  <si>
    <t>Gen size kw</t>
  </si>
  <si>
    <t>80% load</t>
  </si>
  <si>
    <t>gal/day</t>
  </si>
  <si>
    <t>gal/annual</t>
  </si>
  <si>
    <t>Fuel Tank Capacity (gallons)</t>
  </si>
  <si>
    <t>Boiler</t>
  </si>
  <si>
    <t>* kw/10=gallons per hour</t>
  </si>
  <si>
    <t>Diesel*- 500kw</t>
  </si>
  <si>
    <t>Diesel*- 1500kw</t>
  </si>
  <si>
    <t>Fuel oil- Boiler #1</t>
  </si>
  <si>
    <t>Fuel oil- Boiler #2</t>
  </si>
  <si>
    <t>Fuel oil- Boiler #3</t>
  </si>
  <si>
    <t>*calculate through records of usage</t>
  </si>
  <si>
    <t>Gal/Par Level</t>
  </si>
  <si>
    <t>Diesel*- 250kw</t>
  </si>
  <si>
    <t>Cannula Inner Trach Tube</t>
  </si>
  <si>
    <t>Ambu bag adult</t>
  </si>
  <si>
    <t>INSTRUCTIONS
(There are 16 Tabs to this workbook)</t>
  </si>
  <si>
    <r>
      <t>The data charts (5-1</t>
    </r>
    <r>
      <rPr>
        <sz val="10"/>
        <rFont val="Arial"/>
        <family val="0"/>
      </rPr>
      <t>6</t>
    </r>
    <r>
      <rPr>
        <sz val="10"/>
        <rFont val="Arial"/>
        <family val="0"/>
      </rPr>
      <t xml:space="preserve">) are "Plug and Play."  Enter  each items for </t>
    </r>
    <r>
      <rPr>
        <sz val="10"/>
        <rFont val="Arial"/>
        <family val="0"/>
      </rPr>
      <t xml:space="preserve">the relevant resource and asset tab 5-16.  </t>
    </r>
    <r>
      <rPr>
        <i/>
        <sz val="10"/>
        <rFont val="Arial"/>
        <family val="2"/>
      </rPr>
      <t xml:space="preserve">Check Tab "RA Examples" for examples. </t>
    </r>
  </si>
  <si>
    <t xml:space="preserve">Enter the Consumption data for each item  into the Annual Consumption Column B in the relevant resource and asset tab 5-16 .  The Consumption Rate (Column C) will be automatically calculated. Check Tab "RA Examples" for examples. </t>
  </si>
  <si>
    <t xml:space="preserve">Enter the inventory data into the Actual Inventory Quantity (Column E) and the relevant resource and asset tabs, 5-16.  Check Tab "RA Examples" for examples. </t>
  </si>
  <si>
    <t xml:space="preserve">The Sustainability of the organization depends on the quantity of resources and assets available, the Consumption Rate, and the estimated period of the event.  The remainder of the columns in this tool  will predicted the period that the organization can continue at the current consumption rate or determine changes in operations to prolong this period. </t>
  </si>
  <si>
    <t>STEP #1</t>
  </si>
  <si>
    <t>STEP #2</t>
  </si>
  <si>
    <t>STEP #3</t>
  </si>
  <si>
    <t>STEP #4</t>
  </si>
  <si>
    <t>STEP #5</t>
  </si>
  <si>
    <t>STEP #6</t>
  </si>
  <si>
    <t>STEP #7</t>
  </si>
  <si>
    <t>Approval Point</t>
  </si>
  <si>
    <t>Approval Process</t>
  </si>
  <si>
    <r>
      <t xml:space="preserve">Once the inventory and sustainability has been completed, the document and decisions will be presented to the </t>
    </r>
    <r>
      <rPr>
        <sz val="10"/>
        <color indexed="10"/>
        <rFont val="Candara"/>
        <family val="2"/>
      </rPr>
      <t xml:space="preserve">&lt;&lt;EMC&gt;&gt; </t>
    </r>
    <r>
      <rPr>
        <sz val="10"/>
        <rFont val="Candara"/>
        <family val="2"/>
      </rPr>
      <t>and Senior Leadership for their review and approval.</t>
    </r>
  </si>
  <si>
    <t>Identify items within the six categories that will be needed, (i.e. PPE, water, fuel, staffing, medical, surgical, and medications)</t>
  </si>
  <si>
    <t>Document committee and date of approval for inventory and sustainability</t>
  </si>
  <si>
    <t xml:space="preserve">Present this inventory and sustainability tool along with decisions made by committees and/or senior leadership. Document the Committee (Tab 2, Cell Q3) and Approval Date in Tab 2, Cell P4. The approval date will appear on each Tabs 5-16 at the top to signify the approval of the tool by Committee identified in Tab 2. If the documents were approved at different times, the dates will need to be manually documented in each tab. </t>
  </si>
  <si>
    <t>Approval:</t>
  </si>
  <si>
    <t>gal/annual*</t>
  </si>
  <si>
    <t>* gal consumed weekly</t>
  </si>
  <si>
    <t>Fresh frozen plasma</t>
  </si>
  <si>
    <t>Pack Cells</t>
  </si>
  <si>
    <t>Platelets</t>
  </si>
  <si>
    <t>300cc</t>
  </si>
  <si>
    <t>Basic Surgical Trays (MSI)</t>
  </si>
  <si>
    <t>Acetaminophen</t>
  </si>
  <si>
    <t>Pain Reliever</t>
  </si>
  <si>
    <t>Antibiotic</t>
  </si>
  <si>
    <t>Atropine Sulfate 1mg/10mL</t>
  </si>
  <si>
    <t>Bulk Main</t>
  </si>
  <si>
    <t>Bulk Reserve</t>
  </si>
  <si>
    <t>D</t>
  </si>
  <si>
    <t>E</t>
  </si>
  <si>
    <t>M</t>
  </si>
  <si>
    <t>K</t>
  </si>
  <si>
    <t>Alum E</t>
  </si>
  <si>
    <t>Adult Ventilators</t>
  </si>
  <si>
    <t>Adult Circuits</t>
  </si>
  <si>
    <t>Pediatric Circuits</t>
  </si>
  <si>
    <t>Neonatal Circuits</t>
  </si>
  <si>
    <t>Respiratory Therapists</t>
  </si>
  <si>
    <t>Day</t>
  </si>
  <si>
    <t>Night</t>
  </si>
  <si>
    <t>Respiratory Aides</t>
  </si>
  <si>
    <t>Motorola X-5000</t>
  </si>
  <si>
    <t>Radios</t>
  </si>
  <si>
    <t>Cellular phones</t>
  </si>
  <si>
    <t>Active</t>
  </si>
  <si>
    <t>Emergency</t>
  </si>
  <si>
    <t>Number of lines</t>
  </si>
  <si>
    <t>Wireless Internet card</t>
  </si>
  <si>
    <t>Number of cards</t>
  </si>
  <si>
    <t>Satellite phone</t>
  </si>
  <si>
    <t>gal/wk</t>
  </si>
  <si>
    <t>gal/mo</t>
  </si>
  <si>
    <t>gal/yr</t>
  </si>
  <si>
    <t>Laundry</t>
  </si>
  <si>
    <t>Chillers</t>
  </si>
  <si>
    <t>All other usage</t>
  </si>
  <si>
    <t>yearly</t>
  </si>
  <si>
    <t>unaccounted</t>
  </si>
  <si>
    <t>Other Calculations*</t>
  </si>
  <si>
    <t>*based on water bill</t>
  </si>
  <si>
    <t>Dessert</t>
  </si>
  <si>
    <t>Pudding, Vanilla</t>
  </si>
  <si>
    <t>Egg</t>
  </si>
  <si>
    <t>Fish</t>
  </si>
  <si>
    <t>Crab Cake</t>
  </si>
  <si>
    <t>Supplement</t>
  </si>
  <si>
    <t>Dairy vanilla</t>
  </si>
  <si>
    <t>Dairy vanilla low</t>
  </si>
  <si>
    <t>MTYSHK VNL FZN</t>
  </si>
  <si>
    <t>MTYSHK VNL SG/FR</t>
  </si>
  <si>
    <t>VNL NUTRL FZN</t>
  </si>
  <si>
    <t>Fruits</t>
  </si>
  <si>
    <t>Applesauce, stwb lgt ss</t>
  </si>
  <si>
    <t>Peach, YLW CLING DCD IN JCE</t>
  </si>
  <si>
    <t>Pineapple, CHNK IN JDE IMP CND</t>
  </si>
  <si>
    <t>Meat</t>
  </si>
  <si>
    <t>Turkey, BRST SKNLS DELI OIL</t>
  </si>
  <si>
    <t>Non-dairy Subs</t>
  </si>
  <si>
    <t>Milk, Sub Soy</t>
  </si>
  <si>
    <t>Portion Pks</t>
  </si>
  <si>
    <t>Cracker, Ritz SS</t>
  </si>
  <si>
    <t>Yogurt, VNL LGT REF</t>
  </si>
  <si>
    <t>Salads</t>
  </si>
  <si>
    <t>Fruit salad, Al Fresco Ref</t>
  </si>
  <si>
    <r>
      <t>A vital baseline for determining sustainability is the average daily census of patients.  This include</t>
    </r>
    <r>
      <rPr>
        <sz val="10"/>
        <rFont val="Arial"/>
        <family val="0"/>
      </rPr>
      <t>s</t>
    </r>
    <r>
      <rPr>
        <sz val="10"/>
        <rFont val="Arial"/>
        <family val="0"/>
      </rPr>
      <t xml:space="preserve"> patients in the patient care area , emergency </t>
    </r>
    <r>
      <rPr>
        <sz val="10"/>
        <rFont val="Arial"/>
        <family val="0"/>
      </rPr>
      <t>department</t>
    </r>
    <r>
      <rPr>
        <sz val="10"/>
        <rFont val="Arial"/>
        <family val="0"/>
      </rPr>
      <t>, surgery, nursery and pediatrics, outpatient surgery and clinics, etc., over a 12-month period.  Staff and visitor are considered for the consuming resources and assets as well.  The higher the census, the more staff and visitors and greater consumption rate, lower the census, the converse is true.</t>
    </r>
  </si>
  <si>
    <r>
      <t xml:space="preserve">Enter the census data into Average Daily Census (Tab 2) .  This will automatically enter the data into the Average Daily Census (Cell </t>
    </r>
    <r>
      <rPr>
        <sz val="10"/>
        <rFont val="Arial"/>
        <family val="0"/>
      </rPr>
      <t>C2</t>
    </r>
    <r>
      <rPr>
        <sz val="10"/>
        <rFont val="Arial"/>
        <family val="0"/>
      </rPr>
      <t xml:space="preserve">) in the other Charts 5-16 for calculation. You will see that number populate in in the chart. During the event, the Current Daily Census will need to be entered into the time frames.  It will automatically calculate the data in the cells. </t>
    </r>
  </si>
  <si>
    <t>All patients including ED, Pediatrics, Surgery, Outpatient, etc. that received care in a period of 12 months</t>
  </si>
  <si>
    <r>
      <t xml:space="preserve">Once that list of items has been created, the 12-month Consumption Rate for each item will need to be determined.  For example, determine the number of masks purchased Jan </t>
    </r>
    <r>
      <rPr>
        <sz val="10"/>
        <rFont val="Arial"/>
        <family val="0"/>
      </rPr>
      <t>14</t>
    </r>
    <r>
      <rPr>
        <sz val="10"/>
        <rFont val="Arial"/>
        <family val="0"/>
      </rPr>
      <t xml:space="preserve"> through Dec </t>
    </r>
    <r>
      <rPr>
        <sz val="10"/>
        <rFont val="Arial"/>
        <family val="0"/>
      </rPr>
      <t>14</t>
    </r>
    <r>
      <rPr>
        <sz val="10"/>
        <rFont val="Arial"/>
        <family val="0"/>
      </rPr>
      <t xml:space="preserve">.  This will give the consumption of that item. </t>
    </r>
    <r>
      <rPr>
        <sz val="10"/>
        <rFont val="Arial"/>
        <family val="0"/>
      </rPr>
      <t xml:space="preserve">For  water, obtain the monthly water bills and determine the quantity consumed . Now gather that same data for </t>
    </r>
    <r>
      <rPr>
        <i/>
        <sz val="10"/>
        <rFont val="Arial"/>
        <family val="2"/>
      </rPr>
      <t>each</t>
    </r>
    <r>
      <rPr>
        <sz val="10"/>
        <rFont val="Arial"/>
        <family val="0"/>
      </rPr>
      <t xml:space="preserve"> of those items.  </t>
    </r>
  </si>
  <si>
    <t>Bottled Water-16.9 oz.</t>
  </si>
  <si>
    <t>Bottled Water-20 oz.</t>
  </si>
  <si>
    <t>oz.</t>
  </si>
  <si>
    <t>20 oz.</t>
  </si>
  <si>
    <t>Calculations</t>
  </si>
  <si>
    <t>Egg, liq mix w/milk</t>
  </si>
  <si>
    <t>Applesauce, orange mango lgt</t>
  </si>
  <si>
    <t>Pediatric Ventilators</t>
  </si>
  <si>
    <t>Backup Telephones</t>
  </si>
  <si>
    <t>Cellular phones (Verizon, ATT, T-Mobile)</t>
  </si>
  <si>
    <t>Barricades</t>
  </si>
  <si>
    <t>Bottled Sterile water**</t>
  </si>
  <si>
    <t xml:space="preserve">**surgical scrub, emergency surgical procedures, pharmaceutical preparations, patient-care equipment (e.g., ventilators). </t>
  </si>
  <si>
    <t xml:space="preserve"> Chart 1:  Pre-Planning  Activities</t>
  </si>
  <si>
    <t>&lt;&lt;Facility Name&gt;&gt;</t>
  </si>
  <si>
    <t>Average Daily Census
 (patients)</t>
  </si>
  <si>
    <t>Chart 3:  Response Activities</t>
  </si>
  <si>
    <t>Personal Protective Equipment Resources and Assets</t>
  </si>
  <si>
    <t>Water Resources and Assets</t>
  </si>
  <si>
    <t>gal/hr.</t>
  </si>
  <si>
    <t>16.9 oz.</t>
  </si>
  <si>
    <t>Fuel Resources and Assets</t>
  </si>
  <si>
    <t>gal/hr.*</t>
  </si>
  <si>
    <t>Basic assumption can use 1 gallon of fuel for every 10 kw of generator rating per hour, 
Fuel (gal/hr.) =(kw rating/10 kw ) X 1 gal/hr., at 80% load
i.e. 250 kw unit would use 20 gal/hr. under operating conditions.</t>
  </si>
  <si>
    <t>6 ea./case</t>
  </si>
  <si>
    <t>Medical Resources and Assets</t>
  </si>
  <si>
    <t>Surgical Resources and Assets</t>
  </si>
  <si>
    <t>Medication Resources and Assets</t>
  </si>
  <si>
    <t>Ciprofloxacin 400mg IV</t>
  </si>
  <si>
    <t>Anticholinergic</t>
  </si>
  <si>
    <t>Food Resources and Assets</t>
  </si>
  <si>
    <t>10 ea./box</t>
  </si>
  <si>
    <t>Utilities Resources and Assets</t>
  </si>
  <si>
    <t>Communications Resources and Assets</t>
  </si>
  <si>
    <t>Security Resources and Assets</t>
  </si>
  <si>
    <t>Staffing Resources and Assets</t>
  </si>
  <si>
    <t>Linen Resources and Assets</t>
  </si>
  <si>
    <r>
      <t xml:space="preserve">The Inventory and Sustainability Tool was approved by the committee: </t>
    </r>
    <r>
      <rPr>
        <sz val="10"/>
        <color indexed="10"/>
        <rFont val="Arial"/>
        <family val="2"/>
      </rPr>
      <t>&lt;&lt;Emergency Management Committee (EMC) &gt;&gt;</t>
    </r>
  </si>
  <si>
    <r>
      <t>The approval date by the committee, listed above, was on:</t>
    </r>
    <r>
      <rPr>
        <sz val="10"/>
        <color indexed="10"/>
        <rFont val="Arial"/>
        <family val="2"/>
      </rPr>
      <t xml:space="preserve"> &lt;&lt;Date&gt;&gt;</t>
    </r>
  </si>
  <si>
    <t>Other Provisions and Assets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</si>
</sst>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0"/>
    <numFmt numFmtId="174" formatCode="[$-409]dddd\,\ mmmm\ d\,\ yy"/>
    <numFmt numFmtId="175" formatCode="[$-409]mmmm\ d\,\ yyyy;@"/>
    <numFmt numFmtId="176" formatCode="m/d/yy;@"/>
  </numFmts>
  <fonts count="69">
    <font>
      <sz val="10"/>
      <name val="Arial"/>
      <family val="0"/>
    </font>
    <font>
      <sz val="12"/>
      <color indexed="8"/>
      <name val="Calibri"/>
      <family val="2"/>
    </font>
    <font>
      <sz val="8"/>
      <name val="Arial"/>
      <family val="2"/>
    </font>
    <font>
      <b/>
      <sz val="10"/>
      <name val="Arial"/>
      <family val="2"/>
    </font>
    <font>
      <i/>
      <sz val="11"/>
      <name val="Arial"/>
      <family val="2"/>
    </font>
    <font>
      <sz val="11"/>
      <name val="Arial"/>
      <family val="2"/>
    </font>
    <font>
      <b/>
      <i/>
      <sz val="10"/>
      <name val="Verdana"/>
      <family val="2"/>
    </font>
    <font>
      <b/>
      <sz val="12"/>
      <name val="Arial"/>
      <family val="2"/>
    </font>
    <font>
      <b/>
      <i/>
      <sz val="10"/>
      <name val="Arial"/>
      <family val="2"/>
    </font>
    <font>
      <b/>
      <i/>
      <sz val="12"/>
      <name val="Arial"/>
      <family val="2"/>
    </font>
    <font>
      <b/>
      <sz val="11"/>
      <name val="Arial"/>
      <family val="2"/>
    </font>
    <font>
      <b/>
      <sz val="12"/>
      <name val="Candara"/>
      <family val="2"/>
    </font>
    <font>
      <sz val="10"/>
      <name val="Candara"/>
      <family val="2"/>
    </font>
    <font>
      <b/>
      <sz val="14"/>
      <name val="Arial"/>
      <family val="2"/>
    </font>
    <font>
      <i/>
      <sz val="10"/>
      <name val="Arial"/>
      <family val="2"/>
    </font>
    <font>
      <b/>
      <vertAlign val="superscript"/>
      <sz val="10"/>
      <name val="Arial"/>
      <family val="2"/>
    </font>
    <font>
      <b/>
      <sz val="9"/>
      <name val="Arial"/>
      <family val="2"/>
    </font>
    <font>
      <i/>
      <sz val="9"/>
      <name val="Candara"/>
      <family val="2"/>
    </font>
    <font>
      <b/>
      <sz val="11"/>
      <color indexed="12"/>
      <name val="Arial"/>
      <family val="2"/>
    </font>
    <font>
      <sz val="11"/>
      <color indexed="12"/>
      <name val="Arial"/>
      <family val="2"/>
    </font>
    <font>
      <b/>
      <sz val="11"/>
      <color indexed="18"/>
      <name val="Arial"/>
      <family val="2"/>
    </font>
    <font>
      <b/>
      <i/>
      <sz val="14"/>
      <name val="Arial"/>
      <family val="2"/>
    </font>
    <font>
      <vertAlign val="superscript"/>
      <sz val="11"/>
      <name val="Arial"/>
      <family val="2"/>
    </font>
    <font>
      <b/>
      <sz val="10"/>
      <color indexed="10"/>
      <name val="Arial"/>
      <family val="2"/>
    </font>
    <font>
      <b/>
      <sz val="10"/>
      <color indexed="22"/>
      <name val="Arial"/>
      <family val="2"/>
    </font>
    <font>
      <b/>
      <sz val="10"/>
      <color indexed="9"/>
      <name val="Arial"/>
      <family val="2"/>
    </font>
    <font>
      <sz val="12"/>
      <name val="Arial"/>
      <family val="2"/>
    </font>
    <font>
      <sz val="10"/>
      <color indexed="10"/>
      <name val="Candara"/>
      <family val="2"/>
    </font>
    <font>
      <sz val="10"/>
      <color indexed="10"/>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10"/>
      <name val="Arial"/>
      <family val="2"/>
    </font>
    <font>
      <b/>
      <i/>
      <sz val="10"/>
      <color indexed="10"/>
      <name val="Arial"/>
      <family val="2"/>
    </font>
    <font>
      <sz val="10"/>
      <color indexed="8"/>
      <name val="Arial"/>
      <family val="0"/>
    </font>
    <font>
      <sz val="11"/>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2"/>
    </font>
    <font>
      <sz val="11"/>
      <color rgb="FFFF0000"/>
      <name val="Arial"/>
      <family val="2"/>
    </font>
    <font>
      <b/>
      <i/>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3" tint="0.5999900102615356"/>
        <bgColor indexed="64"/>
      </patternFill>
    </fill>
    <fill>
      <patternFill patternType="solid">
        <fgColor indexed="46"/>
        <bgColor indexed="64"/>
      </patternFill>
    </fill>
    <fill>
      <patternFill patternType="solid">
        <fgColor theme="0" tint="-0.24997000396251678"/>
        <bgColor indexed="64"/>
      </patternFill>
    </fill>
    <fill>
      <patternFill patternType="solid">
        <fgColor indexed="31"/>
        <bgColor indexed="64"/>
      </patternFill>
    </fill>
    <fill>
      <patternFill patternType="solid">
        <fgColor indexed="45"/>
        <bgColor indexed="64"/>
      </patternFill>
    </fill>
    <fill>
      <patternFill patternType="solid">
        <fgColor indexed="26"/>
        <bgColor indexed="64"/>
      </patternFill>
    </fill>
    <fill>
      <patternFill patternType="solid">
        <fgColor theme="0" tint="-0.04997999966144562"/>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style="thin"/>
      <top>
        <color indexed="63"/>
      </top>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medium"/>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color indexed="63"/>
      </right>
      <top style="thin"/>
      <bottom style="thin"/>
    </border>
    <border>
      <left style="thin"/>
      <right style="thin"/>
      <top style="thin"/>
      <bottom>
        <color indexed="63"/>
      </bottom>
    </border>
    <border>
      <left style="thin"/>
      <right style="thin"/>
      <top style="medium"/>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29">
    <xf numFmtId="0" fontId="0" fillId="0" borderId="0" xfId="0" applyAlignment="1">
      <alignment/>
    </xf>
    <xf numFmtId="0" fontId="0" fillId="0" borderId="0" xfId="0" applyAlignment="1">
      <alignment vertical="center" wrapText="1"/>
    </xf>
    <xf numFmtId="0" fontId="0" fillId="0" borderId="0" xfId="0" applyFont="1" applyAlignment="1">
      <alignment vertical="center" wrapText="1"/>
    </xf>
    <xf numFmtId="0" fontId="0"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horizontal="center"/>
    </xf>
    <xf numFmtId="0" fontId="8" fillId="0" borderId="0" xfId="0" applyFont="1" applyAlignment="1">
      <alignment/>
    </xf>
    <xf numFmtId="0" fontId="7" fillId="0" borderId="0" xfId="0" applyFont="1" applyBorder="1" applyAlignment="1">
      <alignment horizontal="center" vertical="center" wrapText="1"/>
    </xf>
    <xf numFmtId="0" fontId="3" fillId="0" borderId="11" xfId="0" applyFont="1" applyBorder="1" applyAlignment="1">
      <alignment horizontal="center"/>
    </xf>
    <xf numFmtId="0" fontId="7" fillId="0" borderId="0" xfId="0" applyFont="1" applyAlignment="1">
      <alignment/>
    </xf>
    <xf numFmtId="0" fontId="3" fillId="0" borderId="12" xfId="0" applyFont="1" applyBorder="1" applyAlignment="1">
      <alignment horizontal="center"/>
    </xf>
    <xf numFmtId="0" fontId="7" fillId="33" borderId="10" xfId="0" applyFont="1" applyFill="1" applyBorder="1" applyAlignment="1">
      <alignment horizontal="center" vertical="center" wrapText="1"/>
    </xf>
    <xf numFmtId="172" fontId="7" fillId="33" borderId="10" xfId="0" applyNumberFormat="1" applyFont="1" applyFill="1" applyBorder="1" applyAlignment="1" quotePrefix="1">
      <alignment horizontal="center" vertical="center" wrapText="1"/>
    </xf>
    <xf numFmtId="0" fontId="3" fillId="0" borderId="0" xfId="0" applyFont="1" applyAlignment="1">
      <alignment/>
    </xf>
    <xf numFmtId="0" fontId="0" fillId="34" borderId="13" xfId="0" applyFill="1" applyBorder="1" applyAlignment="1">
      <alignment/>
    </xf>
    <xf numFmtId="0" fontId="3" fillId="0" borderId="0" xfId="0" applyFont="1" applyBorder="1" applyAlignment="1">
      <alignment/>
    </xf>
    <xf numFmtId="1" fontId="0" fillId="0" borderId="0" xfId="0" applyNumberFormat="1" applyBorder="1" applyAlignment="1">
      <alignment horizontal="center"/>
    </xf>
    <xf numFmtId="1" fontId="0" fillId="0" borderId="0" xfId="0" applyNumberFormat="1" applyFill="1" applyBorder="1" applyAlignment="1">
      <alignment horizontal="center"/>
    </xf>
    <xf numFmtId="0" fontId="3" fillId="0" borderId="14" xfId="0" applyFont="1" applyBorder="1" applyAlignment="1">
      <alignment/>
    </xf>
    <xf numFmtId="0" fontId="0" fillId="0" borderId="11" xfId="0" applyBorder="1" applyAlignment="1">
      <alignment/>
    </xf>
    <xf numFmtId="0" fontId="3" fillId="34" borderId="12" xfId="0" applyFont="1" applyFill="1" applyBorder="1" applyAlignment="1">
      <alignment horizontal="center"/>
    </xf>
    <xf numFmtId="0" fontId="3" fillId="34" borderId="15" xfId="0" applyFont="1" applyFill="1" applyBorder="1" applyAlignment="1">
      <alignment/>
    </xf>
    <xf numFmtId="0" fontId="0" fillId="34" borderId="16" xfId="0" applyFill="1" applyBorder="1" applyAlignment="1">
      <alignment/>
    </xf>
    <xf numFmtId="0" fontId="12" fillId="0" borderId="10" xfId="0" applyFont="1" applyBorder="1" applyAlignment="1">
      <alignment vertical="center" wrapText="1"/>
    </xf>
    <xf numFmtId="0" fontId="0" fillId="0" borderId="17" xfId="0" applyFont="1" applyBorder="1" applyAlignment="1">
      <alignment horizontal="left" vertical="center" wrapText="1"/>
    </xf>
    <xf numFmtId="0" fontId="3" fillId="34" borderId="18" xfId="0" applyFont="1" applyFill="1" applyBorder="1" applyAlignment="1">
      <alignment horizontal="center" vertical="center"/>
    </xf>
    <xf numFmtId="0" fontId="0" fillId="34" borderId="12" xfId="0" applyFont="1" applyFill="1" applyBorder="1" applyAlignment="1">
      <alignment horizontal="left" vertical="center" wrapText="1"/>
    </xf>
    <xf numFmtId="0" fontId="16" fillId="0" borderId="16" xfId="0" applyFont="1" applyBorder="1" applyAlignment="1">
      <alignment horizontal="center" vertical="center" wrapText="1"/>
    </xf>
    <xf numFmtId="0" fontId="0" fillId="34" borderId="19" xfId="0" applyFont="1" applyFill="1" applyBorder="1" applyAlignment="1">
      <alignment horizontal="left" vertical="center" wrapText="1"/>
    </xf>
    <xf numFmtId="0" fontId="0" fillId="34" borderId="19" xfId="0" applyFill="1" applyBorder="1" applyAlignment="1">
      <alignment horizontal="left" vertical="center" wrapText="1"/>
    </xf>
    <xf numFmtId="0" fontId="3" fillId="0" borderId="18" xfId="0" applyFont="1" applyBorder="1" applyAlignment="1">
      <alignment horizontal="center"/>
    </xf>
    <xf numFmtId="0" fontId="3" fillId="0" borderId="20" xfId="0" applyFont="1" applyBorder="1" applyAlignment="1">
      <alignment horizontal="center"/>
    </xf>
    <xf numFmtId="0" fontId="0" fillId="0" borderId="13" xfId="0" applyBorder="1" applyAlignment="1">
      <alignment/>
    </xf>
    <xf numFmtId="0" fontId="3" fillId="34" borderId="18" xfId="0" applyFont="1" applyFill="1" applyBorder="1" applyAlignment="1">
      <alignment horizontal="center"/>
    </xf>
    <xf numFmtId="0" fontId="0" fillId="34" borderId="14" xfId="0" applyFill="1" applyBorder="1" applyAlignment="1">
      <alignment/>
    </xf>
    <xf numFmtId="0" fontId="0" fillId="34" borderId="21" xfId="0" applyFill="1" applyBorder="1" applyAlignment="1">
      <alignment/>
    </xf>
    <xf numFmtId="0" fontId="0" fillId="34" borderId="22" xfId="0" applyFill="1" applyBorder="1" applyAlignment="1">
      <alignment/>
    </xf>
    <xf numFmtId="0" fontId="3" fillId="34" borderId="23" xfId="0" applyFont="1" applyFill="1" applyBorder="1" applyAlignment="1">
      <alignment/>
    </xf>
    <xf numFmtId="0" fontId="3" fillId="34" borderId="19" xfId="0" applyFont="1" applyFill="1" applyBorder="1" applyAlignment="1">
      <alignment/>
    </xf>
    <xf numFmtId="0" fontId="0" fillId="0" borderId="21" xfId="0" applyBorder="1" applyAlignment="1">
      <alignment/>
    </xf>
    <xf numFmtId="0" fontId="3" fillId="0" borderId="23" xfId="0" applyFont="1" applyFill="1" applyBorder="1" applyAlignment="1">
      <alignment/>
    </xf>
    <xf numFmtId="1" fontId="0" fillId="0" borderId="0" xfId="0" applyNumberFormat="1" applyAlignment="1">
      <alignment/>
    </xf>
    <xf numFmtId="1" fontId="0" fillId="0" borderId="10" xfId="0" applyNumberFormat="1" applyBorder="1" applyAlignment="1">
      <alignment horizontal="center"/>
    </xf>
    <xf numFmtId="173" fontId="0" fillId="0" borderId="0" xfId="0" applyNumberFormat="1" applyAlignment="1">
      <alignment/>
    </xf>
    <xf numFmtId="0" fontId="3" fillId="35" borderId="10" xfId="0" applyFont="1" applyFill="1" applyBorder="1" applyAlignment="1">
      <alignment horizontal="center" vertical="center"/>
    </xf>
    <xf numFmtId="1" fontId="3" fillId="35" borderId="10" xfId="0" applyNumberFormat="1" applyFont="1" applyFill="1" applyBorder="1" applyAlignment="1">
      <alignment horizontal="center" vertical="center"/>
    </xf>
    <xf numFmtId="173" fontId="3" fillId="35" borderId="10" xfId="0" applyNumberFormat="1" applyFont="1" applyFill="1" applyBorder="1" applyAlignment="1">
      <alignment horizontal="center" vertical="center"/>
    </xf>
    <xf numFmtId="0" fontId="0" fillId="0" borderId="0" xfId="0" applyAlignment="1">
      <alignment/>
    </xf>
    <xf numFmtId="4" fontId="0" fillId="0" borderId="0" xfId="0" applyNumberFormat="1" applyAlignment="1">
      <alignment/>
    </xf>
    <xf numFmtId="4" fontId="3" fillId="34" borderId="20" xfId="0" applyNumberFormat="1" applyFont="1" applyFill="1" applyBorder="1" applyAlignment="1">
      <alignment horizontal="center"/>
    </xf>
    <xf numFmtId="3" fontId="0" fillId="34" borderId="24" xfId="0" applyNumberFormat="1" applyFill="1" applyBorder="1" applyAlignment="1">
      <alignment/>
    </xf>
    <xf numFmtId="3" fontId="0" fillId="34" borderId="25" xfId="0" applyNumberFormat="1" applyFill="1" applyBorder="1" applyAlignment="1">
      <alignment/>
    </xf>
    <xf numFmtId="3" fontId="3" fillId="34" borderId="26" xfId="0" applyNumberFormat="1" applyFont="1" applyFill="1" applyBorder="1" applyAlignment="1">
      <alignment/>
    </xf>
    <xf numFmtId="3" fontId="0" fillId="34" borderId="14" xfId="0" applyNumberFormat="1" applyFill="1" applyBorder="1" applyAlignment="1">
      <alignment horizontal="center"/>
    </xf>
    <xf numFmtId="3" fontId="0" fillId="34" borderId="17" xfId="0" applyNumberFormat="1" applyFill="1" applyBorder="1" applyAlignment="1">
      <alignment horizontal="center"/>
    </xf>
    <xf numFmtId="3" fontId="3" fillId="34" borderId="27" xfId="0" applyNumberFormat="1" applyFont="1" applyFill="1" applyBorder="1" applyAlignment="1">
      <alignment horizontal="center"/>
    </xf>
    <xf numFmtId="3" fontId="0" fillId="0" borderId="14" xfId="0" applyNumberFormat="1" applyBorder="1" applyAlignment="1">
      <alignment horizontal="right"/>
    </xf>
    <xf numFmtId="3" fontId="3" fillId="0" borderId="26" xfId="0" applyNumberFormat="1" applyFont="1" applyFill="1" applyBorder="1" applyAlignment="1">
      <alignment horizontal="center"/>
    </xf>
    <xf numFmtId="0" fontId="22" fillId="0" borderId="0" xfId="0" applyFont="1" applyAlignment="1">
      <alignment/>
    </xf>
    <xf numFmtId="0" fontId="0" fillId="0" borderId="0" xfId="0" applyAlignment="1">
      <alignment horizontal="center"/>
    </xf>
    <xf numFmtId="0" fontId="5" fillId="0" borderId="10" xfId="0" applyFont="1" applyFill="1" applyBorder="1" applyAlignment="1">
      <alignment horizontal="center"/>
    </xf>
    <xf numFmtId="1" fontId="0" fillId="0" borderId="0" xfId="0" applyNumberFormat="1" applyAlignment="1">
      <alignment horizontal="center"/>
    </xf>
    <xf numFmtId="1" fontId="0" fillId="0" borderId="0" xfId="0" applyNumberFormat="1" applyAlignment="1" quotePrefix="1">
      <alignment/>
    </xf>
    <xf numFmtId="3" fontId="0" fillId="0" borderId="22" xfId="0" applyNumberFormat="1" applyBorder="1" applyAlignment="1">
      <alignment horizontal="right"/>
    </xf>
    <xf numFmtId="0" fontId="3" fillId="34" borderId="28" xfId="0" applyFont="1" applyFill="1" applyBorder="1" applyAlignment="1">
      <alignment horizontal="center" vertical="center"/>
    </xf>
    <xf numFmtId="0" fontId="0" fillId="34" borderId="29" xfId="0" applyFont="1" applyFill="1" applyBorder="1" applyAlignment="1">
      <alignment horizontal="left" vertical="center" wrapText="1"/>
    </xf>
    <xf numFmtId="0" fontId="0" fillId="0" borderId="10" xfId="0" applyFont="1" applyFill="1" applyBorder="1" applyAlignment="1">
      <alignment vertical="center" wrapText="1"/>
    </xf>
    <xf numFmtId="0" fontId="23" fillId="0" borderId="0" xfId="0" applyFont="1" applyFill="1" applyBorder="1" applyAlignment="1">
      <alignment horizontal="left"/>
    </xf>
    <xf numFmtId="3" fontId="0" fillId="0" borderId="24" xfId="0" applyNumberFormat="1" applyFill="1" applyBorder="1" applyAlignment="1">
      <alignment/>
    </xf>
    <xf numFmtId="3" fontId="0" fillId="0" borderId="25" xfId="0" applyNumberFormat="1" applyFill="1" applyBorder="1" applyAlignment="1">
      <alignment/>
    </xf>
    <xf numFmtId="0" fontId="0" fillId="0" borderId="0" xfId="0" applyBorder="1" applyAlignment="1">
      <alignment/>
    </xf>
    <xf numFmtId="3" fontId="0" fillId="0" borderId="0" xfId="0" applyNumberFormat="1" applyBorder="1" applyAlignment="1">
      <alignment horizontal="right"/>
    </xf>
    <xf numFmtId="3" fontId="3" fillId="0" borderId="0" xfId="0" applyNumberFormat="1" applyFont="1" applyFill="1" applyBorder="1" applyAlignment="1">
      <alignment horizontal="center"/>
    </xf>
    <xf numFmtId="0" fontId="8"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4" fontId="3" fillId="0" borderId="0" xfId="0" applyNumberFormat="1" applyFont="1" applyFill="1" applyBorder="1" applyAlignment="1">
      <alignment horizontal="center"/>
    </xf>
    <xf numFmtId="3" fontId="0" fillId="0" borderId="0" xfId="0" applyNumberFormat="1" applyFill="1" applyBorder="1" applyAlignment="1">
      <alignment horizontal="center"/>
    </xf>
    <xf numFmtId="0" fontId="3" fillId="0" borderId="12" xfId="0" applyFont="1" applyBorder="1" applyAlignment="1">
      <alignment/>
    </xf>
    <xf numFmtId="0" fontId="8" fillId="0" borderId="0" xfId="0" applyFont="1" applyFill="1" applyBorder="1" applyAlignment="1">
      <alignment/>
    </xf>
    <xf numFmtId="0" fontId="3" fillId="0" borderId="0" xfId="0" applyFont="1" applyFill="1" applyBorder="1" applyAlignment="1">
      <alignment/>
    </xf>
    <xf numFmtId="4" fontId="3" fillId="34" borderId="12" xfId="0" applyNumberFormat="1" applyFont="1" applyFill="1"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left"/>
    </xf>
    <xf numFmtId="1" fontId="0" fillId="0" borderId="0" xfId="0" applyNumberFormat="1" applyAlignment="1" applyProtection="1">
      <alignment/>
      <protection locked="0"/>
    </xf>
    <xf numFmtId="0" fontId="0" fillId="0" borderId="0" xfId="0" applyAlignment="1" applyProtection="1">
      <alignment/>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horizontal="center" vertical="center" wrapText="1"/>
      <protection locked="0"/>
    </xf>
    <xf numFmtId="1" fontId="5" fillId="36" borderId="10" xfId="0" applyNumberFormat="1" applyFont="1" applyFill="1" applyBorder="1" applyAlignment="1" applyProtection="1">
      <alignment horizontal="center"/>
      <protection locked="0"/>
    </xf>
    <xf numFmtId="1" fontId="5" fillId="0" borderId="10" xfId="0" applyNumberFormat="1" applyFont="1" applyBorder="1" applyAlignment="1" applyProtection="1">
      <alignment horizontal="center"/>
      <protection locked="0"/>
    </xf>
    <xf numFmtId="3" fontId="5" fillId="0" borderId="10" xfId="0" applyNumberFormat="1" applyFont="1" applyBorder="1" applyAlignment="1" applyProtection="1">
      <alignment horizontal="center"/>
      <protection locked="0"/>
    </xf>
    <xf numFmtId="0" fontId="6" fillId="0" borderId="0" xfId="0" applyFont="1" applyAlignment="1" applyProtection="1">
      <alignment/>
      <protection locked="0"/>
    </xf>
    <xf numFmtId="0" fontId="0" fillId="0" borderId="0" xfId="0" applyAlignment="1" applyProtection="1">
      <alignment horizontal="center"/>
      <protection locked="0"/>
    </xf>
    <xf numFmtId="1" fontId="5" fillId="0" borderId="0" xfId="0" applyNumberFormat="1" applyFont="1" applyFill="1" applyBorder="1" applyAlignment="1" applyProtection="1" quotePrefix="1">
      <alignment horizontal="center"/>
      <protection locked="0"/>
    </xf>
    <xf numFmtId="1" fontId="0" fillId="0" borderId="0" xfId="0" applyNumberFormat="1" applyAlignment="1" applyProtection="1" quotePrefix="1">
      <alignment/>
      <protection locked="0"/>
    </xf>
    <xf numFmtId="0" fontId="0" fillId="0" borderId="0" xfId="0" applyFont="1" applyAlignment="1" applyProtection="1" quotePrefix="1">
      <alignment/>
      <protection locked="0"/>
    </xf>
    <xf numFmtId="0" fontId="5" fillId="0" borderId="0" xfId="0" applyFont="1" applyAlignment="1" applyProtection="1">
      <alignment/>
      <protection locked="0"/>
    </xf>
    <xf numFmtId="1" fontId="24" fillId="35" borderId="10" xfId="0" applyNumberFormat="1" applyFont="1" applyFill="1" applyBorder="1" applyAlignment="1" applyProtection="1">
      <alignment horizontal="center" vertical="center"/>
      <protection locked="0"/>
    </xf>
    <xf numFmtId="1" fontId="3" fillId="35" borderId="10" xfId="0" applyNumberFormat="1"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1" fontId="5" fillId="0" borderId="0" xfId="0" applyNumberFormat="1" applyFont="1" applyBorder="1" applyAlignment="1" applyProtection="1">
      <alignment horizontal="center"/>
      <protection locked="0"/>
    </xf>
    <xf numFmtId="0" fontId="3" fillId="0" borderId="0" xfId="0" applyFont="1" applyAlignment="1" applyProtection="1">
      <alignment horizontal="left"/>
      <protection locked="0"/>
    </xf>
    <xf numFmtId="1" fontId="3" fillId="0" borderId="0" xfId="0" applyNumberFormat="1" applyFont="1" applyAlignment="1" applyProtection="1">
      <alignment horizontal="left"/>
      <protection locked="0"/>
    </xf>
    <xf numFmtId="1" fontId="0" fillId="0" borderId="0" xfId="0" applyNumberFormat="1" applyFont="1" applyAlignment="1" applyProtection="1" quotePrefix="1">
      <alignment/>
      <protection locked="0"/>
    </xf>
    <xf numFmtId="0" fontId="0" fillId="0" borderId="0" xfId="0" applyAlignment="1" applyProtection="1">
      <alignment/>
      <protection/>
    </xf>
    <xf numFmtId="0" fontId="0" fillId="0" borderId="10" xfId="0" applyFont="1" applyFill="1" applyBorder="1" applyAlignment="1" applyProtection="1">
      <alignment horizontal="center" vertical="center"/>
      <protection locked="0"/>
    </xf>
    <xf numFmtId="3" fontId="0" fillId="37" borderId="14" xfId="0" applyNumberFormat="1" applyFill="1" applyBorder="1" applyAlignment="1">
      <alignment horizontal="right"/>
    </xf>
    <xf numFmtId="3" fontId="3" fillId="37" borderId="26" xfId="0" applyNumberFormat="1" applyFont="1" applyFill="1" applyBorder="1" applyAlignment="1">
      <alignment horizontal="center"/>
    </xf>
    <xf numFmtId="0" fontId="0" fillId="0" borderId="24" xfId="0" applyBorder="1" applyAlignment="1">
      <alignment horizontal="center"/>
    </xf>
    <xf numFmtId="1" fontId="0" fillId="0" borderId="10" xfId="0" applyNumberFormat="1" applyBorder="1" applyAlignment="1" applyProtection="1">
      <alignment horizontal="center"/>
      <protection locked="0"/>
    </xf>
    <xf numFmtId="1" fontId="0" fillId="0" borderId="10" xfId="0" applyNumberFormat="1" applyBorder="1" applyAlignment="1" applyProtection="1">
      <alignment/>
      <protection locked="0"/>
    </xf>
    <xf numFmtId="0" fontId="0" fillId="37" borderId="10" xfId="0" applyFill="1" applyBorder="1" applyAlignment="1">
      <alignment horizontal="center"/>
    </xf>
    <xf numFmtId="1" fontId="0" fillId="37" borderId="0" xfId="0" applyNumberFormat="1" applyFill="1" applyAlignment="1" applyProtection="1">
      <alignment/>
      <protection locked="0"/>
    </xf>
    <xf numFmtId="1" fontId="0" fillId="37" borderId="10" xfId="0" applyNumberFormat="1" applyFill="1" applyBorder="1" applyAlignment="1" applyProtection="1">
      <alignment/>
      <protection locked="0"/>
    </xf>
    <xf numFmtId="1" fontId="0" fillId="37" borderId="10" xfId="0" applyNumberFormat="1" applyFill="1" applyBorder="1" applyAlignment="1" applyProtection="1">
      <alignment horizontal="center"/>
      <protection locked="0"/>
    </xf>
    <xf numFmtId="0" fontId="0" fillId="37" borderId="10" xfId="0" applyFill="1" applyBorder="1" applyAlignment="1" applyProtection="1">
      <alignment horizontal="center"/>
      <protection locked="0"/>
    </xf>
    <xf numFmtId="1" fontId="0" fillId="0" borderId="10" xfId="0" applyNumberFormat="1" applyFill="1" applyBorder="1" applyAlignment="1" applyProtection="1">
      <alignment horizontal="center"/>
      <protection locked="0"/>
    </xf>
    <xf numFmtId="1" fontId="0" fillId="0" borderId="30" xfId="0" applyNumberFormat="1" applyBorder="1" applyAlignment="1" applyProtection="1">
      <alignment horizontal="center"/>
      <protection locked="0"/>
    </xf>
    <xf numFmtId="1" fontId="0" fillId="0" borderId="10" xfId="0" applyNumberFormat="1" applyBorder="1" applyAlignment="1" applyProtection="1">
      <alignment horizontal="center" wrapText="1"/>
      <protection locked="0"/>
    </xf>
    <xf numFmtId="0" fontId="0" fillId="34" borderId="12"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22" xfId="0" applyFont="1" applyBorder="1" applyAlignment="1">
      <alignment horizontal="left" vertical="center" wrapText="1"/>
    </xf>
    <xf numFmtId="0" fontId="0" fillId="34" borderId="19" xfId="0" applyFont="1" applyFill="1" applyBorder="1" applyAlignment="1">
      <alignment horizontal="left" vertical="center" wrapText="1"/>
    </xf>
    <xf numFmtId="176" fontId="0" fillId="0" borderId="0" xfId="0" applyNumberFormat="1" applyAlignment="1" applyProtection="1">
      <alignment/>
      <protection locked="0"/>
    </xf>
    <xf numFmtId="176" fontId="0" fillId="0" borderId="0" xfId="0" applyNumberFormat="1" applyFont="1" applyAlignment="1">
      <alignment/>
    </xf>
    <xf numFmtId="0" fontId="0" fillId="0" borderId="10" xfId="0" applyFont="1" applyBorder="1" applyAlignment="1" applyProtection="1">
      <alignment/>
      <protection locked="0"/>
    </xf>
    <xf numFmtId="1" fontId="5" fillId="0" borderId="10" xfId="0" applyNumberFormat="1" applyFont="1" applyBorder="1" applyAlignment="1" applyProtection="1">
      <alignment/>
      <protection locked="0"/>
    </xf>
    <xf numFmtId="0" fontId="5" fillId="0" borderId="0" xfId="0" applyFont="1" applyAlignment="1" applyProtection="1">
      <alignment/>
      <protection locked="0"/>
    </xf>
    <xf numFmtId="0" fontId="0" fillId="0" borderId="1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center" vertical="center"/>
      <protection locked="0"/>
    </xf>
    <xf numFmtId="0" fontId="0" fillId="0" borderId="10" xfId="0" applyFont="1" applyBorder="1" applyAlignment="1" applyProtection="1">
      <alignment vertical="center" wrapText="1"/>
      <protection locked="0"/>
    </xf>
    <xf numFmtId="0" fontId="0" fillId="0" borderId="10" xfId="0" applyBorder="1" applyAlignment="1">
      <alignment/>
    </xf>
    <xf numFmtId="1" fontId="0" fillId="0" borderId="10" xfId="0" applyNumberFormat="1" applyBorder="1" applyAlignment="1">
      <alignment/>
    </xf>
    <xf numFmtId="0" fontId="0" fillId="37" borderId="10" xfId="0" applyFill="1" applyBorder="1" applyAlignment="1">
      <alignment/>
    </xf>
    <xf numFmtId="3" fontId="0" fillId="37" borderId="10" xfId="0" applyNumberFormat="1" applyFill="1" applyBorder="1" applyAlignment="1">
      <alignment/>
    </xf>
    <xf numFmtId="0" fontId="0" fillId="37" borderId="0" xfId="0" applyFill="1" applyAlignment="1">
      <alignment/>
    </xf>
    <xf numFmtId="0" fontId="3" fillId="34" borderId="23" xfId="0" applyFont="1" applyFill="1" applyBorder="1" applyAlignment="1">
      <alignment horizontal="center" vertical="center"/>
    </xf>
    <xf numFmtId="0" fontId="9" fillId="0" borderId="0" xfId="0" applyFont="1" applyAlignment="1" applyProtection="1">
      <alignment/>
      <protection locked="0"/>
    </xf>
    <xf numFmtId="0" fontId="9" fillId="0" borderId="0" xfId="0" applyFont="1" applyAlignment="1" applyProtection="1">
      <alignment horizontal="left"/>
      <protection locked="0"/>
    </xf>
    <xf numFmtId="0" fontId="11" fillId="38"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38" borderId="10" xfId="0" applyFont="1" applyFill="1" applyBorder="1" applyAlignment="1">
      <alignment horizontal="center" vertical="center" textRotation="90" wrapText="1"/>
    </xf>
    <xf numFmtId="1" fontId="3" fillId="38" borderId="10" xfId="0" applyNumberFormat="1" applyFont="1" applyFill="1" applyBorder="1" applyAlignment="1">
      <alignment horizontal="center" vertical="center" textRotation="90" wrapText="1"/>
    </xf>
    <xf numFmtId="1" fontId="3" fillId="33" borderId="10" xfId="0" applyNumberFormat="1" applyFont="1" applyFill="1" applyBorder="1" applyAlignment="1">
      <alignment horizontal="center" textRotation="90" wrapText="1"/>
    </xf>
    <xf numFmtId="0" fontId="3" fillId="33" borderId="10" xfId="0" applyFont="1" applyFill="1" applyBorder="1" applyAlignment="1">
      <alignment horizontal="center" textRotation="90" wrapText="1"/>
    </xf>
    <xf numFmtId="173" fontId="3" fillId="33" borderId="10" xfId="0" applyNumberFormat="1" applyFont="1" applyFill="1" applyBorder="1" applyAlignment="1">
      <alignment horizontal="center" textRotation="90" wrapText="1"/>
    </xf>
    <xf numFmtId="1" fontId="25" fillId="0" borderId="10" xfId="0" applyNumberFormat="1" applyFont="1" applyFill="1" applyBorder="1" applyAlignment="1">
      <alignment horizontal="center" vertical="center" wrapText="1"/>
    </xf>
    <xf numFmtId="0" fontId="5" fillId="0" borderId="10" xfId="0" applyFont="1" applyFill="1" applyBorder="1" applyAlignment="1">
      <alignment horizontal="left"/>
    </xf>
    <xf numFmtId="0" fontId="5" fillId="0" borderId="10" xfId="0" applyFont="1" applyBorder="1" applyAlignment="1">
      <alignment horizontal="center"/>
    </xf>
    <xf numFmtId="1" fontId="5" fillId="36" borderId="10" xfId="0" applyNumberFormat="1" applyFont="1" applyFill="1" applyBorder="1" applyAlignment="1">
      <alignment horizontal="center"/>
    </xf>
    <xf numFmtId="1" fontId="5" fillId="0" borderId="10" xfId="0" applyNumberFormat="1" applyFont="1" applyBorder="1" applyAlignment="1">
      <alignment horizontal="center"/>
    </xf>
    <xf numFmtId="2" fontId="5" fillId="36" borderId="10" xfId="0" applyNumberFormat="1" applyFont="1" applyFill="1" applyBorder="1" applyAlignment="1">
      <alignment horizontal="center"/>
    </xf>
    <xf numFmtId="173" fontId="5" fillId="36" borderId="10" xfId="0" applyNumberFormat="1" applyFont="1" applyFill="1" applyBorder="1" applyAlignment="1">
      <alignment horizontal="center"/>
    </xf>
    <xf numFmtId="0" fontId="26" fillId="0" borderId="10" xfId="0" applyFont="1" applyBorder="1" applyAlignment="1">
      <alignment horizontal="left"/>
    </xf>
    <xf numFmtId="0" fontId="5" fillId="0" borderId="10" xfId="0" applyFont="1" applyBorder="1" applyAlignment="1">
      <alignment horizontal="left" wrapText="1"/>
    </xf>
    <xf numFmtId="0" fontId="5" fillId="0" borderId="10" xfId="0" applyFont="1" applyBorder="1" applyAlignment="1">
      <alignment horizontal="left" vertical="center" wrapText="1"/>
    </xf>
    <xf numFmtId="0" fontId="5" fillId="0" borderId="0" xfId="0" applyFont="1" applyAlignment="1" applyProtection="1">
      <alignment horizontal="left" vertical="center"/>
      <protection locked="0"/>
    </xf>
    <xf numFmtId="0" fontId="5"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pplyProtection="1">
      <alignment/>
      <protection locked="0"/>
    </xf>
    <xf numFmtId="0" fontId="9" fillId="39" borderId="10" xfId="0" applyFont="1" applyFill="1" applyBorder="1" applyAlignment="1" applyProtection="1">
      <alignment/>
      <protection locked="0"/>
    </xf>
    <xf numFmtId="0" fontId="0" fillId="39" borderId="10" xfId="0" applyFill="1" applyBorder="1" applyAlignment="1" applyProtection="1">
      <alignment horizontal="center"/>
      <protection locked="0"/>
    </xf>
    <xf numFmtId="1" fontId="3" fillId="0" borderId="10" xfId="0" applyNumberFormat="1" applyFont="1" applyBorder="1" applyAlignment="1" applyProtection="1">
      <alignment horizontal="center"/>
      <protection locked="0"/>
    </xf>
    <xf numFmtId="0" fontId="0" fillId="39" borderId="10" xfId="0" applyFill="1" applyBorder="1" applyAlignment="1" applyProtection="1">
      <alignment/>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1" fontId="3" fillId="34" borderId="10" xfId="0" applyNumberFormat="1" applyFont="1" applyFill="1" applyBorder="1" applyAlignment="1" applyProtection="1">
      <alignment horizontal="center" vertical="center" textRotation="90" wrapText="1"/>
      <protection locked="0"/>
    </xf>
    <xf numFmtId="1" fontId="3" fillId="40" borderId="10" xfId="0" applyNumberFormat="1" applyFont="1" applyFill="1" applyBorder="1" applyAlignment="1" applyProtection="1">
      <alignment horizontal="center" vertical="center" textRotation="90" wrapText="1"/>
      <protection locked="0"/>
    </xf>
    <xf numFmtId="1" fontId="3" fillId="38" borderId="10" xfId="0" applyNumberFormat="1" applyFont="1" applyFill="1" applyBorder="1" applyAlignment="1" applyProtection="1">
      <alignment horizontal="center" vertical="center" textRotation="90" wrapText="1"/>
      <protection locked="0"/>
    </xf>
    <xf numFmtId="1" fontId="3" fillId="41" borderId="10" xfId="0" applyNumberFormat="1" applyFont="1" applyFill="1" applyBorder="1" applyAlignment="1" applyProtection="1">
      <alignment horizontal="center" vertical="center" textRotation="90" wrapText="1"/>
      <protection locked="0"/>
    </xf>
    <xf numFmtId="1" fontId="3" fillId="42" borderId="10" xfId="0" applyNumberFormat="1" applyFont="1" applyFill="1" applyBorder="1" applyAlignment="1" applyProtection="1">
      <alignment horizontal="center" vertical="center" textRotation="90" wrapText="1"/>
      <protection locked="0"/>
    </xf>
    <xf numFmtId="1" fontId="3" fillId="35" borderId="10" xfId="0" applyNumberFormat="1" applyFont="1" applyFill="1" applyBorder="1" applyAlignment="1" applyProtection="1">
      <alignment horizontal="center" vertical="center" textRotation="90" wrapText="1"/>
      <protection locked="0"/>
    </xf>
    <xf numFmtId="0" fontId="3" fillId="35" borderId="10" xfId="0" applyFont="1" applyFill="1" applyBorder="1" applyAlignment="1" applyProtection="1">
      <alignment horizontal="center" vertical="center"/>
      <protection locked="0"/>
    </xf>
    <xf numFmtId="1" fontId="3" fillId="0" borderId="10" xfId="0" applyNumberFormat="1" applyFont="1" applyFill="1" applyBorder="1" applyAlignment="1" applyProtection="1">
      <alignment horizontal="center" vertical="center"/>
      <protection locked="0"/>
    </xf>
    <xf numFmtId="0" fontId="66" fillId="0" borderId="10" xfId="0" applyFont="1" applyBorder="1" applyAlignment="1" applyProtection="1">
      <alignment horizontal="left" vertical="center" wrapText="1"/>
      <protection locked="0"/>
    </xf>
    <xf numFmtId="0" fontId="66" fillId="0" borderId="10" xfId="0" applyFont="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0" fillId="0" borderId="10" xfId="0" applyFont="1" applyBorder="1" applyAlignment="1">
      <alignment horizontal="center"/>
    </xf>
    <xf numFmtId="1" fontId="0" fillId="0" borderId="10" xfId="0" applyNumberFormat="1" applyBorder="1" applyAlignment="1" applyProtection="1">
      <alignment horizontal="center" vertical="center"/>
      <protection locked="0"/>
    </xf>
    <xf numFmtId="1" fontId="0" fillId="37" borderId="10" xfId="0" applyNumberForma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1" fontId="0" fillId="0" borderId="10" xfId="0" applyNumberFormat="1" applyBorder="1" applyAlignment="1" applyProtection="1">
      <alignment horizontal="center" vertical="center" wrapText="1"/>
      <protection locked="0"/>
    </xf>
    <xf numFmtId="1" fontId="0" fillId="0" borderId="25" xfId="0" applyNumberFormat="1" applyBorder="1" applyAlignment="1" applyProtection="1">
      <alignment horizontal="center" vertical="center"/>
      <protection locked="0"/>
    </xf>
    <xf numFmtId="1" fontId="0" fillId="0" borderId="0" xfId="0" applyNumberFormat="1" applyAlignment="1" applyProtection="1">
      <alignment horizontal="center" vertical="center"/>
      <protection locked="0"/>
    </xf>
    <xf numFmtId="0" fontId="66" fillId="0" borderId="10" xfId="0" applyFont="1" applyFill="1" applyBorder="1" applyAlignment="1" applyProtection="1">
      <alignment horizontal="left"/>
      <protection locked="0"/>
    </xf>
    <xf numFmtId="0" fontId="0" fillId="0" borderId="10" xfId="0" applyFont="1" applyFill="1" applyBorder="1" applyAlignment="1" applyProtection="1">
      <alignment horizontal="center"/>
      <protection locked="0"/>
    </xf>
    <xf numFmtId="0" fontId="0" fillId="0" borderId="10" xfId="0" applyFont="1" applyFill="1" applyBorder="1" applyAlignment="1" applyProtection="1">
      <alignment horizontal="left"/>
      <protection locked="0"/>
    </xf>
    <xf numFmtId="0" fontId="0" fillId="0" borderId="10" xfId="0" applyFont="1" applyBorder="1" applyAlignment="1" applyProtection="1">
      <alignment horizontal="center"/>
      <protection locked="0"/>
    </xf>
    <xf numFmtId="0" fontId="3" fillId="0" borderId="10" xfId="0" applyFont="1" applyBorder="1" applyAlignment="1" applyProtection="1">
      <alignment/>
      <protection locked="0"/>
    </xf>
    <xf numFmtId="0" fontId="0" fillId="0" borderId="10" xfId="0" applyFont="1" applyBorder="1" applyAlignment="1" applyProtection="1">
      <alignment/>
      <protection locked="0"/>
    </xf>
    <xf numFmtId="1" fontId="0" fillId="0" borderId="25" xfId="0" applyNumberFormat="1" applyFont="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center" wrapText="1"/>
      <protection locked="0"/>
    </xf>
    <xf numFmtId="0" fontId="9" fillId="39" borderId="31" xfId="0" applyFont="1" applyFill="1" applyBorder="1" applyAlignment="1" applyProtection="1">
      <alignment/>
      <protection locked="0"/>
    </xf>
    <xf numFmtId="0" fontId="0" fillId="39" borderId="31" xfId="0" applyFill="1" applyBorder="1" applyAlignment="1" applyProtection="1">
      <alignment horizontal="center"/>
      <protection locked="0"/>
    </xf>
    <xf numFmtId="0" fontId="9" fillId="0" borderId="24" xfId="0" applyFont="1" applyBorder="1" applyAlignment="1" applyProtection="1">
      <alignment/>
      <protection locked="0"/>
    </xf>
    <xf numFmtId="0" fontId="0" fillId="0" borderId="32" xfId="0" applyBorder="1" applyAlignment="1" applyProtection="1">
      <alignment horizontal="center"/>
      <protection locked="0"/>
    </xf>
    <xf numFmtId="1" fontId="10" fillId="0" borderId="33" xfId="0" applyNumberFormat="1" applyFont="1" applyBorder="1" applyAlignment="1" applyProtection="1">
      <alignment horizontal="center"/>
      <protection locked="0"/>
    </xf>
    <xf numFmtId="0" fontId="0" fillId="0" borderId="13" xfId="0" applyBorder="1" applyAlignment="1" applyProtection="1">
      <alignment horizontal="center"/>
      <protection locked="0"/>
    </xf>
    <xf numFmtId="1" fontId="0" fillId="0" borderId="0" xfId="0" applyNumberFormat="1" applyAlignment="1" applyProtection="1">
      <alignment horizontal="left" vertical="center"/>
      <protection locked="0"/>
    </xf>
    <xf numFmtId="0" fontId="66" fillId="0" borderId="10" xfId="0" applyFont="1" applyBorder="1" applyAlignment="1" applyProtection="1">
      <alignment horizontal="left"/>
      <protection locked="0"/>
    </xf>
    <xf numFmtId="0" fontId="66" fillId="0" borderId="10" xfId="0" applyFont="1" applyFill="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5" fillId="36" borderId="10" xfId="0" applyFont="1" applyFill="1" applyBorder="1" applyAlignment="1" applyProtection="1">
      <alignment/>
      <protection locked="0"/>
    </xf>
    <xf numFmtId="0" fontId="5" fillId="36" borderId="10" xfId="0" applyFont="1" applyFill="1" applyBorder="1" applyAlignment="1" applyProtection="1">
      <alignment horizontal="center"/>
      <protection locked="0"/>
    </xf>
    <xf numFmtId="0" fontId="5" fillId="36" borderId="10" xfId="0" applyFont="1" applyFill="1" applyBorder="1" applyAlignment="1" applyProtection="1">
      <alignment horizontal="left"/>
      <protection locked="0"/>
    </xf>
    <xf numFmtId="0" fontId="5" fillId="36" borderId="10" xfId="0" applyFont="1" applyFill="1" applyBorder="1" applyAlignment="1">
      <alignment/>
    </xf>
    <xf numFmtId="0" fontId="66" fillId="0" borderId="10" xfId="0" applyFont="1" applyFill="1" applyBorder="1" applyAlignment="1" applyProtection="1">
      <alignment horizontal="left" vertical="center" wrapText="1"/>
      <protection locked="0"/>
    </xf>
    <xf numFmtId="0" fontId="66"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0" fontId="66" fillId="0" borderId="10" xfId="0" applyFont="1" applyBorder="1" applyAlignment="1">
      <alignment horizontal="left" vertical="center" wrapText="1"/>
    </xf>
    <xf numFmtId="0" fontId="3" fillId="0" borderId="10" xfId="0" applyFont="1" applyBorder="1" applyAlignment="1" applyProtection="1">
      <alignment horizontal="left" vertical="center" wrapText="1"/>
      <protection locked="0"/>
    </xf>
    <xf numFmtId="1" fontId="67" fillId="0" borderId="10" xfId="0" applyNumberFormat="1" applyFont="1" applyBorder="1" applyAlignment="1" applyProtection="1">
      <alignment horizontal="center" vertical="center"/>
      <protection locked="0"/>
    </xf>
    <xf numFmtId="1" fontId="5" fillId="36" borderId="10" xfId="0" applyNumberFormat="1" applyFont="1" applyFill="1" applyBorder="1" applyAlignment="1" applyProtection="1">
      <alignment horizontal="center" vertical="center"/>
      <protection locked="0"/>
    </xf>
    <xf numFmtId="1" fontId="5" fillId="0" borderId="10" xfId="0" applyNumberFormat="1" applyFont="1" applyBorder="1" applyAlignment="1" applyProtection="1">
      <alignment horizontal="center" vertical="center"/>
      <protection locked="0"/>
    </xf>
    <xf numFmtId="173" fontId="5" fillId="36" borderId="10" xfId="0" applyNumberFormat="1" applyFont="1" applyFill="1" applyBorder="1" applyAlignment="1" applyProtection="1">
      <alignment horizontal="center" vertical="center"/>
      <protection locked="0"/>
    </xf>
    <xf numFmtId="0" fontId="67" fillId="0" borderId="10" xfId="0" applyFont="1" applyBorder="1" applyAlignment="1">
      <alignment horizontal="center" vertical="center"/>
    </xf>
    <xf numFmtId="2" fontId="67" fillId="0" borderId="10" xfId="0" applyNumberFormat="1" applyFont="1" applyBorder="1" applyAlignment="1">
      <alignment horizontal="center" vertical="center"/>
    </xf>
    <xf numFmtId="0" fontId="9" fillId="0" borderId="30" xfId="0" applyFont="1" applyBorder="1" applyAlignment="1" applyProtection="1">
      <alignment/>
      <protection locked="0"/>
    </xf>
    <xf numFmtId="0" fontId="0" fillId="0" borderId="34" xfId="0" applyBorder="1" applyAlignment="1" applyProtection="1">
      <alignment horizontal="center"/>
      <protection locked="0"/>
    </xf>
    <xf numFmtId="1" fontId="10" fillId="0" borderId="35" xfId="0" applyNumberFormat="1" applyFont="1" applyBorder="1" applyAlignment="1" applyProtection="1">
      <alignment horizontal="center"/>
      <protection locked="0"/>
    </xf>
    <xf numFmtId="0" fontId="3" fillId="39" borderId="10" xfId="0" applyFont="1" applyFill="1" applyBorder="1" applyAlignment="1" applyProtection="1">
      <alignment horizontal="center" vertical="center"/>
      <protection locked="0"/>
    </xf>
    <xf numFmtId="1" fontId="3" fillId="39" borderId="10" xfId="0" applyNumberFormat="1" applyFont="1" applyFill="1" applyBorder="1" applyAlignment="1" applyProtection="1">
      <alignment horizontal="center" vertical="center"/>
      <protection locked="0"/>
    </xf>
    <xf numFmtId="1" fontId="24" fillId="39"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5" fillId="36" borderId="10" xfId="0" applyFont="1" applyFill="1" applyBorder="1" applyAlignment="1" applyProtection="1">
      <alignment/>
      <protection locked="0"/>
    </xf>
    <xf numFmtId="0" fontId="5" fillId="0" borderId="0" xfId="0" applyFont="1" applyAlignment="1" applyProtection="1">
      <alignment horizontal="right"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35"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vertical="center" wrapText="1"/>
      <protection locked="0"/>
    </xf>
    <xf numFmtId="0" fontId="5" fillId="0" borderId="0" xfId="0" applyFont="1" applyAlignment="1" applyProtection="1">
      <alignment horizontal="righ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Fill="1" applyBorder="1" applyAlignment="1" applyProtection="1">
      <alignment horizontal="center" vertical="center"/>
      <protection locked="0"/>
    </xf>
    <xf numFmtId="0" fontId="0" fillId="0" borderId="10" xfId="0" applyFont="1" applyBorder="1" applyAlignment="1" applyProtection="1">
      <alignment horizontal="left" vertical="center"/>
      <protection locked="0"/>
    </xf>
    <xf numFmtId="3" fontId="5" fillId="0" borderId="10" xfId="0" applyNumberFormat="1" applyFont="1" applyBorder="1" applyAlignment="1" applyProtection="1">
      <alignment horizontal="center" vertical="center"/>
      <protection locked="0"/>
    </xf>
    <xf numFmtId="0" fontId="14" fillId="0" borderId="0" xfId="0" applyFont="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36" xfId="0" applyBorder="1" applyAlignment="1" applyProtection="1">
      <alignment horizontal="center"/>
      <protection locked="0"/>
    </xf>
    <xf numFmtId="0" fontId="26" fillId="0" borderId="10" xfId="0" applyFont="1" applyBorder="1" applyAlignment="1" applyProtection="1">
      <alignment horizontal="left" vertical="center"/>
      <protection/>
    </xf>
    <xf numFmtId="0" fontId="26" fillId="0" borderId="10" xfId="0" applyFont="1" applyFill="1" applyBorder="1" applyAlignment="1">
      <alignment horizontal="center" vertical="center"/>
    </xf>
    <xf numFmtId="3" fontId="2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5" fillId="0" borderId="10" xfId="0" applyFont="1" applyBorder="1" applyAlignment="1" applyProtection="1">
      <alignment horizontal="center" vertical="center"/>
      <protection locked="0"/>
    </xf>
    <xf numFmtId="0" fontId="5" fillId="36" borderId="10" xfId="0" applyFont="1" applyFill="1" applyBorder="1" applyAlignment="1" applyProtection="1">
      <alignment vertical="center" wrapText="1"/>
      <protection locked="0"/>
    </xf>
    <xf numFmtId="0" fontId="5" fillId="0" borderId="0" xfId="0" applyFont="1" applyAlignment="1" applyProtection="1">
      <alignment horizontal="right" vertical="center" wrapText="1"/>
      <protection locked="0"/>
    </xf>
    <xf numFmtId="0" fontId="7" fillId="0" borderId="37" xfId="0" applyFont="1" applyBorder="1" applyAlignment="1">
      <alignment horizontal="center" vertical="center" wrapText="1"/>
    </xf>
    <xf numFmtId="0" fontId="21" fillId="0" borderId="0" xfId="0" applyFont="1" applyAlignment="1">
      <alignment horizontal="center" vertical="center"/>
    </xf>
    <xf numFmtId="0" fontId="11" fillId="43"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left" vertical="center" wrapText="1"/>
    </xf>
    <xf numFmtId="0" fontId="12" fillId="0" borderId="10" xfId="0" applyFont="1" applyBorder="1" applyAlignment="1">
      <alignment horizontal="left"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8" fillId="0" borderId="0" xfId="0" applyFont="1" applyBorder="1" applyAlignment="1">
      <alignment horizontal="center"/>
    </xf>
    <xf numFmtId="0" fontId="3" fillId="0" borderId="0" xfId="0" applyFont="1" applyBorder="1" applyAlignment="1">
      <alignment horizontal="center"/>
    </xf>
    <xf numFmtId="0" fontId="8" fillId="34" borderId="0" xfId="0" applyFont="1" applyFill="1" applyBorder="1" applyAlignment="1">
      <alignment horizontal="center"/>
    </xf>
    <xf numFmtId="0" fontId="3" fillId="34" borderId="0" xfId="0" applyFont="1" applyFill="1" applyBorder="1" applyAlignment="1">
      <alignment horizontal="center"/>
    </xf>
    <xf numFmtId="0" fontId="3" fillId="34" borderId="38" xfId="0" applyFont="1" applyFill="1" applyBorder="1" applyAlignment="1">
      <alignment horizontal="center"/>
    </xf>
    <xf numFmtId="0" fontId="3" fillId="34" borderId="39" xfId="0" applyFont="1" applyFill="1" applyBorder="1" applyAlignment="1">
      <alignment horizontal="center"/>
    </xf>
    <xf numFmtId="0" fontId="3" fillId="34" borderId="40" xfId="0" applyFont="1" applyFill="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1" fontId="3" fillId="0" borderId="0" xfId="0" applyNumberFormat="1" applyFont="1" applyAlignment="1">
      <alignment horizontal="center" wrapText="1"/>
    </xf>
    <xf numFmtId="1" fontId="3" fillId="0" borderId="0" xfId="0" applyNumberFormat="1" applyFont="1" applyAlignment="1">
      <alignment horizontal="center"/>
    </xf>
    <xf numFmtId="0" fontId="17" fillId="0" borderId="0" xfId="0" applyFont="1" applyBorder="1" applyAlignment="1">
      <alignment horizontal="center" vertical="center" wrapText="1"/>
    </xf>
    <xf numFmtId="0" fontId="68" fillId="0" borderId="37" xfId="0" applyFont="1" applyBorder="1" applyAlignment="1">
      <alignment horizontal="center"/>
    </xf>
    <xf numFmtId="0" fontId="8" fillId="34" borderId="37" xfId="0" applyFont="1" applyFill="1" applyBorder="1" applyAlignment="1">
      <alignment horizontal="center"/>
    </xf>
    <xf numFmtId="0" fontId="0" fillId="44"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horizontal="center" wrapText="1"/>
    </xf>
    <xf numFmtId="0" fontId="7" fillId="33"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3" fillId="35" borderId="10" xfId="0" applyFont="1" applyFill="1" applyBorder="1" applyAlignment="1">
      <alignment horizontal="center" vertical="center"/>
    </xf>
    <xf numFmtId="0" fontId="7" fillId="0" borderId="10" xfId="0" applyFont="1" applyBorder="1" applyAlignment="1">
      <alignment horizontal="left"/>
    </xf>
    <xf numFmtId="0" fontId="5" fillId="0" borderId="41" xfId="0" applyFont="1" applyBorder="1" applyAlignment="1">
      <alignment horizontal="center"/>
    </xf>
    <xf numFmtId="0" fontId="5" fillId="0" borderId="0" xfId="0" applyFont="1" applyBorder="1" applyAlignment="1">
      <alignment horizontal="center"/>
    </xf>
    <xf numFmtId="0" fontId="13" fillId="0" borderId="0" xfId="0" applyFont="1" applyAlignment="1">
      <alignment horizontal="center"/>
    </xf>
    <xf numFmtId="0" fontId="0" fillId="0" borderId="0" xfId="0" applyFont="1" applyAlignment="1">
      <alignment horizontal="center"/>
    </xf>
    <xf numFmtId="0" fontId="3" fillId="0" borderId="10" xfId="0" applyFont="1" applyBorder="1" applyAlignment="1">
      <alignment horizontal="center"/>
    </xf>
    <xf numFmtId="0" fontId="0" fillId="0" borderId="10" xfId="0" applyFont="1" applyBorder="1" applyAlignment="1">
      <alignment horizontal="center"/>
    </xf>
    <xf numFmtId="1" fontId="13" fillId="0" borderId="0" xfId="0" applyNumberFormat="1" applyFont="1" applyAlignment="1">
      <alignment horizontal="center"/>
    </xf>
    <xf numFmtId="1" fontId="7" fillId="0" borderId="0" xfId="0" applyNumberFormat="1" applyFont="1" applyAlignment="1">
      <alignment horizontal="center"/>
    </xf>
    <xf numFmtId="0" fontId="18" fillId="0" borderId="10" xfId="0" applyFont="1" applyBorder="1" applyAlignment="1">
      <alignment horizontal="center"/>
    </xf>
    <xf numFmtId="0" fontId="19" fillId="0" borderId="10" xfId="0" applyFont="1" applyBorder="1" applyAlignment="1">
      <alignment horizontal="center"/>
    </xf>
    <xf numFmtId="0" fontId="20" fillId="0" borderId="10" xfId="0" applyFont="1" applyBorder="1" applyAlignment="1">
      <alignment horizontal="center"/>
    </xf>
    <xf numFmtId="0" fontId="7" fillId="0" borderId="0" xfId="0" applyFont="1" applyBorder="1" applyAlignment="1">
      <alignment horizontal="center"/>
    </xf>
    <xf numFmtId="0" fontId="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1" fontId="10" fillId="39" borderId="10" xfId="0" applyNumberFormat="1" applyFont="1" applyFill="1" applyBorder="1" applyAlignment="1" applyProtection="1">
      <alignment horizontal="center" vertical="center"/>
      <protection locked="0"/>
    </xf>
    <xf numFmtId="0" fontId="0" fillId="39" borderId="10" xfId="0" applyFill="1" applyBorder="1" applyAlignment="1">
      <alignment horizontal="center" vertical="center"/>
    </xf>
    <xf numFmtId="0" fontId="9" fillId="0" borderId="0" xfId="0" applyFont="1" applyAlignment="1" applyProtection="1">
      <alignment horizontal="center" vertical="center"/>
      <protection locked="0"/>
    </xf>
    <xf numFmtId="0" fontId="0" fillId="0" borderId="0" xfId="0" applyAlignment="1">
      <alignment horizontal="center" vertical="center"/>
    </xf>
    <xf numFmtId="1" fontId="3" fillId="0" borderId="10" xfId="0" applyNumberFormat="1" applyFont="1" applyBorder="1" applyAlignment="1" applyProtection="1">
      <alignment horizontal="center"/>
      <protection locked="0"/>
    </xf>
    <xf numFmtId="0" fontId="3"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3" fillId="0" borderId="0" xfId="0" applyFont="1" applyAlignment="1" applyProtection="1">
      <alignment horizontal="left" vertical="center" wrapText="1"/>
      <protection locked="0"/>
    </xf>
    <xf numFmtId="0" fontId="5" fillId="0" borderId="0" xfId="0" applyFont="1" applyAlignment="1" applyProtection="1">
      <alignment horizontal="center"/>
      <protection locked="0"/>
    </xf>
    <xf numFmtId="1" fontId="10" fillId="39" borderId="42" xfId="0" applyNumberFormat="1" applyFont="1" applyFill="1" applyBorder="1" applyAlignment="1" applyProtection="1">
      <alignment horizontal="center" vertical="center"/>
      <protection locked="0"/>
    </xf>
    <xf numFmtId="0" fontId="0" fillId="39" borderId="36" xfId="0" applyFill="1" applyBorder="1" applyAlignment="1">
      <alignment horizontal="center" vertical="center"/>
    </xf>
    <xf numFmtId="0" fontId="0" fillId="39" borderId="35" xfId="0" applyFill="1" applyBorder="1" applyAlignment="1">
      <alignment horizontal="center" vertical="center"/>
    </xf>
    <xf numFmtId="0" fontId="0" fillId="39" borderId="43" xfId="0" applyFill="1" applyBorder="1" applyAlignment="1">
      <alignment horizontal="center" vertical="center"/>
    </xf>
    <xf numFmtId="0" fontId="0" fillId="39" borderId="44" xfId="0" applyFill="1" applyBorder="1" applyAlignment="1">
      <alignment horizontal="center" vertical="center"/>
    </xf>
    <xf numFmtId="0" fontId="0" fillId="39" borderId="45" xfId="0" applyFill="1" applyBorder="1" applyAlignment="1">
      <alignment horizontal="center" vertical="center"/>
    </xf>
    <xf numFmtId="1" fontId="10" fillId="39" borderId="30" xfId="0" applyNumberFormat="1" applyFont="1" applyFill="1" applyBorder="1" applyAlignment="1" applyProtection="1">
      <alignment horizontal="center" vertical="center"/>
      <protection locked="0"/>
    </xf>
    <xf numFmtId="0" fontId="5" fillId="0" borderId="4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42" xfId="0" applyFont="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0</xdr:row>
      <xdr:rowOff>0</xdr:rowOff>
    </xdr:from>
    <xdr:to>
      <xdr:col>8</xdr:col>
      <xdr:colOff>276225</xdr:colOff>
      <xdr:row>3</xdr:row>
      <xdr:rowOff>9525</xdr:rowOff>
    </xdr:to>
    <xdr:sp>
      <xdr:nvSpPr>
        <xdr:cNvPr id="1" name="AutoShape 3"/>
        <xdr:cNvSpPr>
          <a:spLocks/>
        </xdr:cNvSpPr>
      </xdr:nvSpPr>
      <xdr:spPr>
        <a:xfrm>
          <a:off x="4410075" y="0"/>
          <a:ext cx="1285875" cy="638175"/>
        </a:xfrm>
        <a:prstGeom prst="wedgeRoundRectCallout">
          <a:avLst>
            <a:gd name="adj1" fmla="val -90055"/>
            <a:gd name="adj2" fmla="val 138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data from your facility within these cells.
</a:t>
          </a:r>
        </a:p>
      </xdr:txBody>
    </xdr:sp>
    <xdr:clientData/>
  </xdr:twoCellAnchor>
  <xdr:twoCellAnchor>
    <xdr:from>
      <xdr:col>1</xdr:col>
      <xdr:colOff>38100</xdr:colOff>
      <xdr:row>13</xdr:row>
      <xdr:rowOff>114300</xdr:rowOff>
    </xdr:from>
    <xdr:to>
      <xdr:col>2</xdr:col>
      <xdr:colOff>381000</xdr:colOff>
      <xdr:row>17</xdr:row>
      <xdr:rowOff>76200</xdr:rowOff>
    </xdr:to>
    <xdr:sp>
      <xdr:nvSpPr>
        <xdr:cNvPr id="2" name="AutoShape 4"/>
        <xdr:cNvSpPr>
          <a:spLocks/>
        </xdr:cNvSpPr>
      </xdr:nvSpPr>
      <xdr:spPr>
        <a:xfrm>
          <a:off x="790575" y="2400300"/>
          <a:ext cx="1019175" cy="781050"/>
        </a:xfrm>
        <a:prstGeom prst="wedgeRoundRectCallout">
          <a:avLst>
            <a:gd name="adj1" fmla="val 142500"/>
            <a:gd name="adj2" fmla="val 118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data from your facility for the day and time of the event
</a:t>
          </a:r>
        </a:p>
      </xdr:txBody>
    </xdr:sp>
    <xdr:clientData/>
  </xdr:twoCellAnchor>
  <xdr:twoCellAnchor>
    <xdr:from>
      <xdr:col>7</xdr:col>
      <xdr:colOff>295275</xdr:colOff>
      <xdr:row>7</xdr:row>
      <xdr:rowOff>19050</xdr:rowOff>
    </xdr:from>
    <xdr:to>
      <xdr:col>10</xdr:col>
      <xdr:colOff>19050</xdr:colOff>
      <xdr:row>12</xdr:row>
      <xdr:rowOff>66675</xdr:rowOff>
    </xdr:to>
    <xdr:sp>
      <xdr:nvSpPr>
        <xdr:cNvPr id="3" name="Oval Callout 1"/>
        <xdr:cNvSpPr>
          <a:spLocks/>
        </xdr:cNvSpPr>
      </xdr:nvSpPr>
      <xdr:spPr>
        <a:xfrm>
          <a:off x="4953000" y="1314450"/>
          <a:ext cx="1447800" cy="866775"/>
        </a:xfrm>
        <a:prstGeom prst="wedgeEllipseCallout">
          <a:avLst>
            <a:gd name="adj1" fmla="val -69634"/>
            <a:gd name="adj2" fmla="val 5400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This automated total will appear in each tab in Cell C2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lients\Maimonides%20NY\10-10%20and%2012-16\2014%20Inventory%20&amp;%20Sustainability%20Tool%2012-24-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1. Pre-Planning"/>
      <sheetName val="2.  Average Daily Census "/>
      <sheetName val="3.  Response Activities"/>
      <sheetName val="4. RA Examples"/>
      <sheetName val="5.  PPE"/>
      <sheetName val="6. Water"/>
      <sheetName val="7.  Fuel"/>
      <sheetName val="8. Medical"/>
      <sheetName val="9. Surgical"/>
      <sheetName val="10. Medications"/>
      <sheetName val="11. Food"/>
      <sheetName val="12. Utilities"/>
      <sheetName val="13. Comm"/>
      <sheetName val="14. Linen"/>
      <sheetName val="15. Staffing"/>
    </sheetNames>
    <sheetDataSet>
      <sheetData sheetId="2">
        <row r="13">
          <cell r="G13">
            <v>1570.86301369863</v>
          </cell>
        </row>
        <row r="28">
          <cell r="F28" t="str">
            <v/>
          </cell>
          <cell r="I28" t="str">
            <v/>
          </cell>
          <cell r="L28" t="str">
            <v/>
          </cell>
          <cell r="O28" t="str">
            <v/>
          </cell>
          <cell r="R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14"/>
  <sheetViews>
    <sheetView tabSelected="1" zoomScalePageLayoutView="0" workbookViewId="0" topLeftCell="A1">
      <selection activeCell="U44" sqref="U44"/>
    </sheetView>
  </sheetViews>
  <sheetFormatPr defaultColWidth="8.7109375" defaultRowHeight="12.75"/>
  <cols>
    <col min="1" max="1" width="16.28125" style="0" customWidth="1"/>
    <col min="2" max="2" width="97.28125" style="0" customWidth="1"/>
  </cols>
  <sheetData>
    <row r="1" spans="1:2" ht="26.25" customHeight="1">
      <c r="A1" s="266" t="s">
        <v>158</v>
      </c>
      <c r="B1" s="266"/>
    </row>
    <row r="2" spans="1:2" ht="30.75" customHeight="1" thickBot="1">
      <c r="A2" s="265" t="s">
        <v>260</v>
      </c>
      <c r="B2" s="265"/>
    </row>
    <row r="3" spans="1:2" ht="57" customHeight="1">
      <c r="A3" s="67" t="s">
        <v>265</v>
      </c>
      <c r="B3" s="68" t="s">
        <v>175</v>
      </c>
    </row>
    <row r="4" spans="1:2" ht="33" customHeight="1" thickBot="1">
      <c r="A4" s="30" t="s">
        <v>145</v>
      </c>
      <c r="B4" s="125" t="s">
        <v>261</v>
      </c>
    </row>
    <row r="5" spans="1:2" ht="54" customHeight="1">
      <c r="A5" s="28" t="s">
        <v>266</v>
      </c>
      <c r="B5" s="124" t="s">
        <v>351</v>
      </c>
    </row>
    <row r="6" spans="1:2" ht="41.25" customHeight="1" thickBot="1">
      <c r="A6" s="30" t="s">
        <v>146</v>
      </c>
      <c r="B6" s="27" t="s">
        <v>262</v>
      </c>
    </row>
    <row r="7" spans="1:2" ht="45" customHeight="1">
      <c r="A7" s="28" t="s">
        <v>267</v>
      </c>
      <c r="B7" s="29" t="s">
        <v>176</v>
      </c>
    </row>
    <row r="8" spans="1:2" ht="34.5" customHeight="1" thickBot="1">
      <c r="A8" s="30" t="s">
        <v>143</v>
      </c>
      <c r="B8" s="27" t="s">
        <v>263</v>
      </c>
    </row>
    <row r="9" spans="1:2" ht="51" customHeight="1">
      <c r="A9" s="28" t="s">
        <v>268</v>
      </c>
      <c r="B9" s="124" t="s">
        <v>348</v>
      </c>
    </row>
    <row r="10" spans="1:2" ht="48.75" customHeight="1" thickBot="1">
      <c r="A10" s="30" t="s">
        <v>144</v>
      </c>
      <c r="B10" s="126" t="s">
        <v>349</v>
      </c>
    </row>
    <row r="11" spans="1:2" ht="52.5" customHeight="1" thickBot="1">
      <c r="A11" s="28" t="s">
        <v>269</v>
      </c>
      <c r="B11" s="127" t="s">
        <v>264</v>
      </c>
    </row>
    <row r="12" spans="1:2" ht="30" customHeight="1" thickBot="1">
      <c r="A12" s="30" t="s">
        <v>147</v>
      </c>
      <c r="B12" s="31" t="s">
        <v>164</v>
      </c>
    </row>
    <row r="13" spans="1:2" ht="36.75" customHeight="1" thickBot="1">
      <c r="A13" s="28" t="s">
        <v>270</v>
      </c>
      <c r="B13" s="32" t="s">
        <v>159</v>
      </c>
    </row>
    <row r="14" spans="1:2" ht="54.75" customHeight="1" thickBot="1">
      <c r="A14" s="141" t="s">
        <v>271</v>
      </c>
      <c r="B14" s="32" t="s">
        <v>277</v>
      </c>
    </row>
  </sheetData>
  <sheetProtection/>
  <mergeCells count="2">
    <mergeCell ref="A2:B2"/>
    <mergeCell ref="A1:B1"/>
  </mergeCells>
  <printOptions horizontalCentered="1"/>
  <pageMargins left="0.25" right="0.25" top="0.45" bottom="0.75" header="0.5" footer="0.5"/>
  <pageSetup fitToHeight="1" fitToWidth="1" horizontalDpi="600" verticalDpi="600" orientation="landscape" scale="89" r:id="rId1"/>
  <headerFooter alignWithMargins="0">
    <oddFooter>&amp;L&amp;8&amp;K000000&amp;F&amp;C&amp;8© SMS, Inc., 2021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E23"/>
  <sheetViews>
    <sheetView tabSelected="1" zoomScalePageLayoutView="0" workbookViewId="0" topLeftCell="A1">
      <selection activeCell="U44" sqref="U44"/>
    </sheetView>
  </sheetViews>
  <sheetFormatPr defaultColWidth="11.421875" defaultRowHeight="12.75" outlineLevelCol="1"/>
  <cols>
    <col min="1" max="1" width="24.7109375" style="89" customWidth="1"/>
    <col min="2" max="2" width="13.14062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7" width="11.421875" style="109" customWidth="1"/>
    <col min="58" max="16384" width="11.421875" style="89" customWidth="1"/>
  </cols>
  <sheetData>
    <row r="1" spans="1:57" ht="15">
      <c r="A1" s="312" t="s">
        <v>378</v>
      </c>
      <c r="B1" s="312"/>
      <c r="C1" s="312"/>
      <c r="D1" s="312"/>
      <c r="E1" s="312"/>
      <c r="F1" s="312"/>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row>
    <row r="2" spans="1:57" ht="15">
      <c r="A2" s="143"/>
      <c r="B2" s="143"/>
      <c r="C2" s="143"/>
      <c r="D2" s="143"/>
      <c r="E2" s="143"/>
      <c r="F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row>
    <row r="3" spans="1:57" ht="15.75">
      <c r="A3" s="206" t="s">
        <v>163</v>
      </c>
      <c r="B3" s="209"/>
      <c r="C3" s="208">
        <f>$D$7</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row>
    <row r="4" spans="1:57" ht="15">
      <c r="A4" s="170"/>
      <c r="B4" s="171"/>
      <c r="C4" s="325" t="s">
        <v>54</v>
      </c>
      <c r="D4" s="320"/>
      <c r="E4" s="320"/>
      <c r="F4" s="32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row>
    <row r="5" spans="1:57" ht="12.75">
      <c r="A5" s="173"/>
      <c r="B5" s="171"/>
      <c r="C5" s="322"/>
      <c r="D5" s="323"/>
      <c r="E5" s="323"/>
      <c r="F5" s="324"/>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row>
    <row r="6" spans="1:57" ht="96" customHeight="1">
      <c r="A6" s="174"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row>
    <row r="7" spans="1:57" ht="14.25">
      <c r="A7" s="182"/>
      <c r="B7" s="182"/>
      <c r="C7" s="102"/>
      <c r="D7" s="101">
        <f>'2.  Average Daily Census '!$G$13</f>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row>
    <row r="8" spans="1:57" ht="14.25">
      <c r="A8" s="211" t="s">
        <v>281</v>
      </c>
      <c r="B8" s="212" t="s">
        <v>67</v>
      </c>
      <c r="C8" s="225">
        <v>4206</v>
      </c>
      <c r="D8" s="226">
        <f aca="true" t="shared" si="0" ref="D8:D13">IF(ISBLANK($C8)=TRUE,"",($C8/365))</f>
        <v>11.523287671232877</v>
      </c>
      <c r="E8" s="225">
        <v>1400</v>
      </c>
      <c r="F8" s="226">
        <f aca="true" t="shared" si="1" ref="F8:F13">IF(ISBLANK($E8)=TRUE,"",($E8/$D8*24))</f>
        <v>2915.8345221112695</v>
      </c>
      <c r="G8" s="93"/>
      <c r="H8" s="94">
        <f>IF(ISBLANK('2.  Average Daily Census '!$F$28)=TRUE,"",'2.  Average Daily Census '!$F$28)</f>
      </c>
      <c r="I8" s="92">
        <f aca="true" t="shared" si="2" ref="I8:I13">IF(ISBLANK($G8)=TRUE,"",($H8/$D$7*$D8))</f>
      </c>
      <c r="J8" s="92">
        <f aca="true" t="shared" si="3" ref="J8:J13">IF(ISBLANK($G8)=TRUE,"",($G8/$I8*24))</f>
      </c>
      <c r="K8" s="131"/>
      <c r="L8" s="93"/>
      <c r="M8" s="94">
        <f>IF(ISBLANK('2.  Average Daily Census '!$I$28)=TRUE,"",'2.  Average Daily Census '!$I$28)</f>
      </c>
      <c r="N8" s="92">
        <f aca="true" t="shared" si="4" ref="N8:N13">IF(ISBLANK($L8)=TRUE,"",($M8/$D$7*$D8))</f>
      </c>
      <c r="O8" s="92">
        <f aca="true" t="shared" si="5" ref="O8:O13">IF(ISBLANK(L8)=TRUE,"",($L8/$N8*24))</f>
      </c>
      <c r="P8" s="131"/>
      <c r="Q8" s="93"/>
      <c r="R8" s="94">
        <f>IF(ISBLANK('2.  Average Daily Census '!$L$28)=TRUE,"",'2.  Average Daily Census '!$L$28)</f>
      </c>
      <c r="S8" s="92">
        <f aca="true" t="shared" si="6" ref="S8:S13">IF(ISBLANK($Q8)=TRUE,"",($R8/$D$7*$D8))</f>
      </c>
      <c r="T8" s="92">
        <f aca="true" t="shared" si="7" ref="T8:T13">IF(ISBLANK($Q8)=TRUE,"",($Q8/$S8*24))</f>
      </c>
      <c r="U8" s="131"/>
      <c r="V8" s="93"/>
      <c r="W8" s="94">
        <f>IF(ISBLANK('2.  Average Daily Census '!$O$28)=TRUE,"",'2.  Average Daily Census '!$O$28)</f>
      </c>
      <c r="X8" s="92">
        <f aca="true" t="shared" si="8" ref="X8:X13">IF(ISBLANK($V8)=TRUE,"",($W8/$D$7*$D8))</f>
      </c>
      <c r="Y8" s="92">
        <f aca="true" t="shared" si="9" ref="Y8:Y13">IF(ISBLANK($V8)=TRUE,"",($V8/$X8*24))</f>
      </c>
      <c r="Z8" s="131"/>
      <c r="AA8" s="93"/>
      <c r="AB8" s="94">
        <f>IF(ISBLANK('2.  Average Daily Census '!$R$28)=TRUE,"",'2.  Average Daily Census '!$R$28)</f>
      </c>
      <c r="AC8" s="92">
        <f aca="true" t="shared" si="10" ref="AC8:AC13">IF(ISBLANK($AA8)=TRUE,"",($AB8/$D$7*$D8))</f>
      </c>
      <c r="AD8" s="92">
        <f aca="true" t="shared" si="11" ref="AD8:AD13">IF(ISBLANK($AA8)=TRUE,"",($AA8/$AC8*24))</f>
      </c>
      <c r="AE8" s="131"/>
      <c r="AG8" s="89"/>
      <c r="AH8" s="89"/>
      <c r="AI8" s="89"/>
      <c r="AJ8" s="89"/>
      <c r="AK8" s="89"/>
      <c r="AL8" s="89"/>
      <c r="AM8" s="89"/>
      <c r="AN8" s="89"/>
      <c r="AO8" s="89"/>
      <c r="AP8" s="89"/>
      <c r="AQ8" s="89"/>
      <c r="AR8" s="89"/>
      <c r="AS8" s="89"/>
      <c r="AT8" s="89"/>
      <c r="AU8" s="89"/>
      <c r="AV8" s="89"/>
      <c r="AW8" s="89"/>
      <c r="AX8" s="89"/>
      <c r="AY8" s="89"/>
      <c r="AZ8" s="89"/>
      <c r="BA8" s="89"/>
      <c r="BB8" s="89"/>
      <c r="BC8" s="89"/>
      <c r="BD8" s="89"/>
      <c r="BE8" s="89"/>
    </row>
    <row r="9" spans="1:57" ht="14.25">
      <c r="A9" s="211" t="s">
        <v>282</v>
      </c>
      <c r="B9" s="213" t="s">
        <v>170</v>
      </c>
      <c r="C9" s="225">
        <v>11550</v>
      </c>
      <c r="D9" s="226">
        <f t="shared" si="0"/>
        <v>31.643835616438356</v>
      </c>
      <c r="E9" s="225">
        <v>287</v>
      </c>
      <c r="F9" s="226">
        <f t="shared" si="1"/>
        <v>217.6727272727273</v>
      </c>
      <c r="G9" s="93"/>
      <c r="H9" s="94">
        <f>IF(ISBLANK('2.  Average Daily Census '!$F$28)=TRUE,"",'2.  Average Daily Census '!$F$28)</f>
      </c>
      <c r="I9" s="92">
        <f t="shared" si="2"/>
      </c>
      <c r="J9" s="92">
        <f t="shared" si="3"/>
      </c>
      <c r="K9" s="131"/>
      <c r="L9" s="93"/>
      <c r="M9" s="94">
        <f>IF(ISBLANK('2.  Average Daily Census '!$I$28)=TRUE,"",'2.  Average Daily Census '!$I$28)</f>
      </c>
      <c r="N9" s="92">
        <f t="shared" si="4"/>
      </c>
      <c r="O9" s="92">
        <f t="shared" si="5"/>
      </c>
      <c r="P9" s="131"/>
      <c r="Q9" s="93"/>
      <c r="R9" s="94">
        <f>IF(ISBLANK('2.  Average Daily Census '!$L$28)=TRUE,"",'2.  Average Daily Census '!$L$28)</f>
      </c>
      <c r="S9" s="92">
        <f t="shared" si="6"/>
      </c>
      <c r="T9" s="92">
        <f t="shared" si="7"/>
      </c>
      <c r="U9" s="131"/>
      <c r="V9" s="93"/>
      <c r="W9" s="94">
        <f>IF(ISBLANK('2.  Average Daily Census '!$O$28)=TRUE,"",'2.  Average Daily Census '!$O$28)</f>
      </c>
      <c r="X9" s="92">
        <f t="shared" si="8"/>
      </c>
      <c r="Y9" s="92">
        <f t="shared" si="9"/>
      </c>
      <c r="Z9" s="131"/>
      <c r="AA9" s="93"/>
      <c r="AB9" s="94">
        <f>IF(ISBLANK('2.  Average Daily Census '!$R$28)=TRUE,"",'2.  Average Daily Census '!$R$28)</f>
      </c>
      <c r="AC9" s="92">
        <f t="shared" si="10"/>
      </c>
      <c r="AD9" s="92">
        <f t="shared" si="11"/>
      </c>
      <c r="AE9" s="131"/>
      <c r="AG9" s="89"/>
      <c r="AH9" s="89"/>
      <c r="AI9" s="89"/>
      <c r="AJ9" s="89"/>
      <c r="AK9" s="89"/>
      <c r="AL9" s="89"/>
      <c r="AM9" s="89"/>
      <c r="AN9" s="89"/>
      <c r="AO9" s="89"/>
      <c r="AP9" s="89"/>
      <c r="AQ9" s="89"/>
      <c r="AR9" s="89"/>
      <c r="AS9" s="89"/>
      <c r="AT9" s="89"/>
      <c r="AU9" s="89"/>
      <c r="AV9" s="89"/>
      <c r="AW9" s="89"/>
      <c r="AX9" s="89"/>
      <c r="AY9" s="89"/>
      <c r="AZ9" s="89"/>
      <c r="BA9" s="89"/>
      <c r="BB9" s="89"/>
      <c r="BC9" s="89"/>
      <c r="BD9" s="89"/>
      <c r="BE9" s="89"/>
    </row>
    <row r="10" spans="1:57" ht="14.25">
      <c r="A10" s="211" t="s">
        <v>283</v>
      </c>
      <c r="B10" s="213" t="s">
        <v>284</v>
      </c>
      <c r="C10" s="225">
        <v>1402</v>
      </c>
      <c r="D10" s="226">
        <f t="shared" si="0"/>
        <v>3.841095890410959</v>
      </c>
      <c r="E10" s="225">
        <v>5</v>
      </c>
      <c r="F10" s="226">
        <f t="shared" si="1"/>
        <v>31.241084165477886</v>
      </c>
      <c r="G10" s="93"/>
      <c r="H10" s="94">
        <f>IF(ISBLANK('2.  Average Daily Census '!$F$28)=TRUE,"",'2.  Average Daily Census '!$F$28)</f>
      </c>
      <c r="I10" s="92">
        <f t="shared" si="2"/>
      </c>
      <c r="J10" s="92">
        <f t="shared" si="3"/>
      </c>
      <c r="K10" s="131"/>
      <c r="L10" s="93"/>
      <c r="M10" s="94">
        <f>IF(ISBLANK('2.  Average Daily Census '!$I$28)=TRUE,"",'2.  Average Daily Census '!$I$28)</f>
      </c>
      <c r="N10" s="92">
        <f t="shared" si="4"/>
      </c>
      <c r="O10" s="92">
        <f t="shared" si="5"/>
      </c>
      <c r="P10" s="131"/>
      <c r="Q10" s="93"/>
      <c r="R10" s="94">
        <f>IF(ISBLANK('2.  Average Daily Census '!$L$28)=TRUE,"",'2.  Average Daily Census '!$L$28)</f>
      </c>
      <c r="S10" s="92">
        <f t="shared" si="6"/>
      </c>
      <c r="T10" s="92">
        <f t="shared" si="7"/>
      </c>
      <c r="U10" s="131"/>
      <c r="V10" s="93"/>
      <c r="W10" s="94">
        <f>IF(ISBLANK('2.  Average Daily Census '!$O$28)=TRUE,"",'2.  Average Daily Census '!$O$28)</f>
      </c>
      <c r="X10" s="92">
        <f t="shared" si="8"/>
      </c>
      <c r="Y10" s="92">
        <f t="shared" si="9"/>
      </c>
      <c r="Z10" s="131"/>
      <c r="AA10" s="93"/>
      <c r="AB10" s="94">
        <f>IF(ISBLANK('2.  Average Daily Census '!$R$28)=TRUE,"",'2.  Average Daily Census '!$R$28)</f>
      </c>
      <c r="AC10" s="92">
        <f t="shared" si="10"/>
      </c>
      <c r="AD10" s="92">
        <f t="shared" si="11"/>
      </c>
      <c r="AE10" s="131"/>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row>
    <row r="11" spans="1:57" ht="14.25">
      <c r="A11" s="130" t="s">
        <v>285</v>
      </c>
      <c r="B11" s="214"/>
      <c r="C11" s="227"/>
      <c r="D11" s="226">
        <f t="shared" si="0"/>
      </c>
      <c r="E11" s="227"/>
      <c r="F11" s="226">
        <f t="shared" si="1"/>
      </c>
      <c r="G11" s="93"/>
      <c r="H11" s="94">
        <f>IF(ISBLANK('2.  Average Daily Census '!$F$28)=TRUE,"",'2.  Average Daily Census '!$F$28)</f>
      </c>
      <c r="I11" s="92">
        <f t="shared" si="2"/>
      </c>
      <c r="J11" s="92">
        <f t="shared" si="3"/>
      </c>
      <c r="K11" s="131"/>
      <c r="L11" s="93"/>
      <c r="M11" s="94">
        <f>IF(ISBLANK('2.  Average Daily Census '!$I$28)=TRUE,"",'2.  Average Daily Census '!$I$28)</f>
      </c>
      <c r="N11" s="92">
        <f t="shared" si="4"/>
      </c>
      <c r="O11" s="92">
        <f t="shared" si="5"/>
      </c>
      <c r="P11" s="131"/>
      <c r="Q11" s="93"/>
      <c r="R11" s="94">
        <f>IF(ISBLANK('2.  Average Daily Census '!$L$28)=TRUE,"",'2.  Average Daily Census '!$L$28)</f>
      </c>
      <c r="S11" s="92">
        <f t="shared" si="6"/>
      </c>
      <c r="T11" s="92">
        <f t="shared" si="7"/>
      </c>
      <c r="U11" s="131"/>
      <c r="V11" s="93"/>
      <c r="W11" s="94">
        <f>IF(ISBLANK('2.  Average Daily Census '!$O$28)=TRUE,"",'2.  Average Daily Census '!$O$28)</f>
      </c>
      <c r="X11" s="92">
        <f t="shared" si="8"/>
      </c>
      <c r="Y11" s="92">
        <f t="shared" si="9"/>
      </c>
      <c r="Z11" s="131"/>
      <c r="AA11" s="93"/>
      <c r="AB11" s="94">
        <f>IF(ISBLANK('2.  Average Daily Census '!$R$28)=TRUE,"",'2.  Average Daily Census '!$R$28)</f>
      </c>
      <c r="AC11" s="92">
        <f t="shared" si="10"/>
      </c>
      <c r="AD11" s="92">
        <f t="shared" si="11"/>
      </c>
      <c r="AE11" s="131"/>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row>
    <row r="12" spans="1:57" ht="14.25">
      <c r="A12" s="130" t="s">
        <v>45</v>
      </c>
      <c r="B12" s="214"/>
      <c r="C12" s="227"/>
      <c r="D12" s="226">
        <f t="shared" si="0"/>
      </c>
      <c r="E12" s="227"/>
      <c r="F12" s="226">
        <f t="shared" si="1"/>
      </c>
      <c r="G12" s="93"/>
      <c r="H12" s="94">
        <f>IF(ISBLANK('2.  Average Daily Census '!$F$28)=TRUE,"",'2.  Average Daily Census '!$F$28)</f>
      </c>
      <c r="I12" s="92">
        <f t="shared" si="2"/>
      </c>
      <c r="J12" s="92">
        <f t="shared" si="3"/>
      </c>
      <c r="K12" s="131"/>
      <c r="L12" s="93"/>
      <c r="M12" s="94">
        <f>IF(ISBLANK('2.  Average Daily Census '!$I$28)=TRUE,"",'2.  Average Daily Census '!$I$28)</f>
      </c>
      <c r="N12" s="92">
        <f t="shared" si="4"/>
      </c>
      <c r="O12" s="92">
        <f t="shared" si="5"/>
      </c>
      <c r="P12" s="131"/>
      <c r="Q12" s="93"/>
      <c r="R12" s="94">
        <f>IF(ISBLANK('2.  Average Daily Census '!$L$28)=TRUE,"",'2.  Average Daily Census '!$L$28)</f>
      </c>
      <c r="S12" s="92">
        <f t="shared" si="6"/>
      </c>
      <c r="T12" s="92">
        <f t="shared" si="7"/>
      </c>
      <c r="U12" s="131"/>
      <c r="V12" s="93"/>
      <c r="W12" s="94">
        <f>IF(ISBLANK('2.  Average Daily Census '!$O$28)=TRUE,"",'2.  Average Daily Census '!$O$28)</f>
      </c>
      <c r="X12" s="92">
        <f t="shared" si="8"/>
      </c>
      <c r="Y12" s="92">
        <f t="shared" si="9"/>
      </c>
      <c r="Z12" s="131"/>
      <c r="AA12" s="93"/>
      <c r="AB12" s="94">
        <f>IF(ISBLANK('2.  Average Daily Census '!$R$28)=TRUE,"",'2.  Average Daily Census '!$R$28)</f>
      </c>
      <c r="AC12" s="92">
        <f t="shared" si="10"/>
      </c>
      <c r="AD12" s="92">
        <f t="shared" si="11"/>
      </c>
      <c r="AE12" s="131"/>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row>
    <row r="13" spans="1:57" ht="14.25">
      <c r="A13" s="199"/>
      <c r="B13" s="214"/>
      <c r="C13" s="227"/>
      <c r="D13" s="226">
        <f t="shared" si="0"/>
      </c>
      <c r="E13" s="227"/>
      <c r="F13" s="226">
        <f t="shared" si="1"/>
      </c>
      <c r="G13" s="93"/>
      <c r="H13" s="94">
        <f>IF(ISBLANK('2.  Average Daily Census '!$F$28)=TRUE,"",'2.  Average Daily Census '!$F$28)</f>
      </c>
      <c r="I13" s="92">
        <f t="shared" si="2"/>
      </c>
      <c r="J13" s="92">
        <f t="shared" si="3"/>
      </c>
      <c r="K13" s="131"/>
      <c r="L13" s="93"/>
      <c r="M13" s="94">
        <f>IF(ISBLANK('2.  Average Daily Census '!$I$28)=TRUE,"",'2.  Average Daily Census '!$I$28)</f>
      </c>
      <c r="N13" s="92">
        <f t="shared" si="4"/>
      </c>
      <c r="O13" s="92">
        <f t="shared" si="5"/>
      </c>
      <c r="P13" s="131"/>
      <c r="Q13" s="93"/>
      <c r="R13" s="94">
        <f>IF(ISBLANK('2.  Average Daily Census '!$L$28)=TRUE,"",'2.  Average Daily Census '!$L$28)</f>
      </c>
      <c r="S13" s="92">
        <f t="shared" si="6"/>
      </c>
      <c r="T13" s="92">
        <f t="shared" si="7"/>
      </c>
      <c r="U13" s="131"/>
      <c r="V13" s="93"/>
      <c r="W13" s="94">
        <f>IF(ISBLANK('2.  Average Daily Census '!$O$28)=TRUE,"",'2.  Average Daily Census '!$O$28)</f>
      </c>
      <c r="X13" s="92">
        <f t="shared" si="8"/>
      </c>
      <c r="Y13" s="92">
        <f t="shared" si="9"/>
      </c>
      <c r="Z13" s="131"/>
      <c r="AA13" s="93"/>
      <c r="AB13" s="94">
        <f>IF(ISBLANK('2.  Average Daily Census '!$R$28)=TRUE,"",'2.  Average Daily Census '!$R$28)</f>
      </c>
      <c r="AC13" s="92">
        <f t="shared" si="10"/>
      </c>
      <c r="AD13" s="92">
        <f t="shared" si="11"/>
      </c>
      <c r="AE13" s="131"/>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row>
    <row r="14" spans="2:57" ht="12.75">
      <c r="B14" s="104"/>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row>
    <row r="15" spans="2:57" ht="12.75">
      <c r="B15" s="104"/>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row>
    <row r="16" spans="2:57" ht="12.75">
      <c r="B16" s="104"/>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row>
    <row r="17" spans="2:57" ht="12.75">
      <c r="B17" s="104"/>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row>
    <row r="18" ht="12.75">
      <c r="B18" s="104"/>
    </row>
    <row r="22" spans="1:11" ht="14.25">
      <c r="A22" s="166">
        <v>1</v>
      </c>
      <c r="B22" s="165" t="s">
        <v>161</v>
      </c>
      <c r="C22" s="210"/>
      <c r="D22" s="210"/>
      <c r="E22" s="210"/>
      <c r="F22" s="210"/>
      <c r="G22" s="210"/>
      <c r="H22" s="210"/>
      <c r="I22" s="210"/>
      <c r="J22" s="210"/>
      <c r="K22" s="210"/>
    </row>
    <row r="23" spans="1:11" ht="14.25">
      <c r="A23" s="215"/>
      <c r="B23" s="165" t="s">
        <v>115</v>
      </c>
      <c r="C23" s="210"/>
      <c r="D23" s="210"/>
      <c r="E23" s="210"/>
      <c r="F23" s="210"/>
      <c r="G23" s="210"/>
      <c r="H23" s="210"/>
      <c r="I23" s="210"/>
      <c r="J23" s="210"/>
      <c r="K23" s="210"/>
    </row>
  </sheetData>
  <sheetProtection/>
  <mergeCells count="12">
    <mergeCell ref="C4:F5"/>
    <mergeCell ref="A1:AE1"/>
    <mergeCell ref="V4:Z4"/>
    <mergeCell ref="AA4:AE4"/>
    <mergeCell ref="Q5:U5"/>
    <mergeCell ref="V5:Z5"/>
    <mergeCell ref="AA5:AE5"/>
    <mergeCell ref="G4:K4"/>
    <mergeCell ref="L4:P4"/>
    <mergeCell ref="Q4:U4"/>
    <mergeCell ref="G5:K5"/>
    <mergeCell ref="L5:P5"/>
  </mergeCells>
  <conditionalFormatting sqref="C3">
    <cfRule type="cellIs" priority="4" dxfId="0" operator="lessThanOrEqual" stopIfTrue="1">
      <formula>0</formula>
    </cfRule>
  </conditionalFormatting>
  <printOptions horizontalCentered="1"/>
  <pageMargins left="0.25" right="0.25" top="0.45" bottom="0.75" header="0.5" footer="0.5"/>
  <pageSetup fitToHeight="1" fitToWidth="1" horizontalDpi="600" verticalDpi="600" orientation="landscape" scale="85" r:id="rId1"/>
  <headerFooter alignWithMargins="0">
    <oddFooter>&amp;L&amp;8&amp;K000000&amp;F&amp;C&amp;8© SMS, Inc., 2021</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F23"/>
  <sheetViews>
    <sheetView tabSelected="1" zoomScalePageLayoutView="0" workbookViewId="0" topLeftCell="A1">
      <selection activeCell="U44" sqref="U44"/>
    </sheetView>
  </sheetViews>
  <sheetFormatPr defaultColWidth="11.421875" defaultRowHeight="12.75" outlineLevelCol="1"/>
  <cols>
    <col min="1" max="1" width="26.00390625" style="89" customWidth="1"/>
    <col min="2" max="2" width="13.2812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8" width="11.421875" style="109" customWidth="1"/>
    <col min="59" max="16384" width="11.421875" style="89" customWidth="1"/>
  </cols>
  <sheetData>
    <row r="1" spans="1:58" ht="15">
      <c r="A1" s="312" t="s">
        <v>379</v>
      </c>
      <c r="B1" s="312"/>
      <c r="C1" s="312"/>
      <c r="D1" s="312"/>
      <c r="E1" s="312"/>
      <c r="F1" s="312"/>
      <c r="G1" s="312"/>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1:58" ht="15">
      <c r="A2" s="143"/>
      <c r="B2" s="143"/>
      <c r="C2" s="143"/>
      <c r="D2" s="143"/>
      <c r="E2" s="143"/>
      <c r="F2" s="143"/>
      <c r="G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1:58" ht="15.75">
      <c r="A3" s="206" t="s">
        <v>163</v>
      </c>
      <c r="B3" s="207"/>
      <c r="C3" s="208">
        <f>$D$7</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58" ht="15">
      <c r="A4" s="204"/>
      <c r="B4" s="205"/>
      <c r="C4" s="319" t="s">
        <v>54</v>
      </c>
      <c r="D4" s="320"/>
      <c r="E4" s="320"/>
      <c r="F4" s="32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58" ht="12.75">
      <c r="A5" s="173"/>
      <c r="B5" s="171"/>
      <c r="C5" s="322"/>
      <c r="D5" s="323"/>
      <c r="E5" s="323"/>
      <c r="F5" s="324"/>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ht="81" customHeight="1">
      <c r="A6" s="174"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4.25">
      <c r="A7" s="182"/>
      <c r="B7" s="182"/>
      <c r="C7" s="102"/>
      <c r="D7" s="101">
        <f>'2.  Average Daily Census '!$G$13</f>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row>
    <row r="8" spans="1:58" ht="16.5" customHeight="1">
      <c r="A8" s="219" t="s">
        <v>286</v>
      </c>
      <c r="B8" s="220" t="s">
        <v>287</v>
      </c>
      <c r="C8" s="225">
        <v>300000</v>
      </c>
      <c r="D8" s="226">
        <f aca="true" t="shared" si="0" ref="D8:D13">IF(ISBLANK($C8)=TRUE,"",($C8/365))</f>
        <v>821.917808219178</v>
      </c>
      <c r="E8" s="225">
        <v>3288</v>
      </c>
      <c r="F8" s="226">
        <f aca="true" t="shared" si="1" ref="F8:F13">IF(ISBLANK($E8)=TRUE,"",($E8/$D8*24))</f>
        <v>96.0096</v>
      </c>
      <c r="G8" s="93"/>
      <c r="H8" s="94">
        <f>IF(ISBLANK('2.  Average Daily Census '!$F$28)=TRUE,"",'2.  Average Daily Census '!$F$28)</f>
      </c>
      <c r="I8" s="92">
        <f aca="true" t="shared" si="2" ref="I8:I13">IF(ISBLANK($G8)=TRUE,"",($H8/$D$7*$D8))</f>
      </c>
      <c r="J8" s="92">
        <f aca="true" t="shared" si="3" ref="J8:J13">IF(ISBLANK($G8)=TRUE,"",($G8/$I8*24))</f>
      </c>
      <c r="K8" s="131"/>
      <c r="L8" s="93"/>
      <c r="M8" s="94">
        <f>IF(ISBLANK('2.  Average Daily Census '!$I$28)=TRUE,"",'2.  Average Daily Census '!$I$28)</f>
      </c>
      <c r="N8" s="92">
        <f aca="true" t="shared" si="4" ref="N8:N13">IF(ISBLANK($L8)=TRUE,"",($M8/$D$7*$D8))</f>
      </c>
      <c r="O8" s="92">
        <f aca="true" t="shared" si="5" ref="O8:O13">IF(ISBLANK(L8)=TRUE,"",($L8/$N8*24))</f>
      </c>
      <c r="P8" s="131"/>
      <c r="Q8" s="93"/>
      <c r="R8" s="94">
        <f>IF(ISBLANK('2.  Average Daily Census '!$L$28)=TRUE,"",'2.  Average Daily Census '!$L$28)</f>
      </c>
      <c r="S8" s="92">
        <f aca="true" t="shared" si="6" ref="S8:S13">IF(ISBLANK($Q8)=TRUE,"",($R8/$D$7*$D8))</f>
      </c>
      <c r="T8" s="92">
        <f aca="true" t="shared" si="7" ref="T8:T13">IF(ISBLANK($Q8)=TRUE,"",($Q8/$S8*24))</f>
      </c>
      <c r="U8" s="131"/>
      <c r="V8" s="93"/>
      <c r="W8" s="94">
        <f>IF(ISBLANK('2.  Average Daily Census '!$O$28)=TRUE,"",'2.  Average Daily Census '!$O$28)</f>
      </c>
      <c r="X8" s="92">
        <f aca="true" t="shared" si="8" ref="X8:X13">IF(ISBLANK($V8)=TRUE,"",($W8/$D$7*$D8))</f>
      </c>
      <c r="Y8" s="92">
        <f aca="true" t="shared" si="9" ref="Y8:Y13">IF(ISBLANK($V8)=TRUE,"",($V8/$X8*24))</f>
      </c>
      <c r="Z8" s="131"/>
      <c r="AA8" s="93"/>
      <c r="AB8" s="94">
        <f>IF(ISBLANK('2.  Average Daily Census '!$R$28)=TRUE,"",'2.  Average Daily Census '!$R$28)</f>
      </c>
      <c r="AC8" s="92">
        <f aca="true" t="shared" si="10" ref="AC8:AC13">IF(ISBLANK($AA8)=TRUE,"",($AB8/$D$7*$D8))</f>
      </c>
      <c r="AD8" s="92">
        <f aca="true" t="shared" si="11" ref="AD8:AD13">IF(ISBLANK($AA8)=TRUE,"",($AA8/$AC8*24))</f>
      </c>
      <c r="AE8" s="131"/>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row>
    <row r="9" spans="1:58" ht="14.25">
      <c r="A9" s="184" t="s">
        <v>380</v>
      </c>
      <c r="B9" s="220" t="s">
        <v>288</v>
      </c>
      <c r="C9" s="225">
        <v>5000</v>
      </c>
      <c r="D9" s="226">
        <f t="shared" si="0"/>
        <v>13.698630136986301</v>
      </c>
      <c r="E9" s="225">
        <v>11</v>
      </c>
      <c r="F9" s="226">
        <f t="shared" si="1"/>
        <v>19.272000000000002</v>
      </c>
      <c r="G9" s="93"/>
      <c r="H9" s="94">
        <f>IF(ISBLANK('2.  Average Daily Census '!$F$28)=TRUE,"",'2.  Average Daily Census '!$F$28)</f>
      </c>
      <c r="I9" s="92">
        <f t="shared" si="2"/>
      </c>
      <c r="J9" s="92">
        <f t="shared" si="3"/>
      </c>
      <c r="K9" s="131"/>
      <c r="L9" s="93"/>
      <c r="M9" s="94">
        <f>IF(ISBLANK('2.  Average Daily Census '!$I$28)=TRUE,"",'2.  Average Daily Census '!$I$28)</f>
      </c>
      <c r="N9" s="92">
        <f t="shared" si="4"/>
      </c>
      <c r="O9" s="92">
        <f t="shared" si="5"/>
      </c>
      <c r="P9" s="131"/>
      <c r="Q9" s="93"/>
      <c r="R9" s="94">
        <f>IF(ISBLANK('2.  Average Daily Census '!$L$28)=TRUE,"",'2.  Average Daily Census '!$L$28)</f>
      </c>
      <c r="S9" s="92">
        <f t="shared" si="6"/>
      </c>
      <c r="T9" s="92">
        <f t="shared" si="7"/>
      </c>
      <c r="U9" s="131"/>
      <c r="V9" s="93"/>
      <c r="W9" s="94">
        <f>IF(ISBLANK('2.  Average Daily Census '!$O$28)=TRUE,"",'2.  Average Daily Census '!$O$28)</f>
      </c>
      <c r="X9" s="92">
        <f t="shared" si="8"/>
      </c>
      <c r="Y9" s="92">
        <f t="shared" si="9"/>
      </c>
      <c r="Z9" s="131"/>
      <c r="AA9" s="93"/>
      <c r="AB9" s="94">
        <f>IF(ISBLANK('2.  Average Daily Census '!$R$28)=TRUE,"",'2.  Average Daily Census '!$R$28)</f>
      </c>
      <c r="AC9" s="92">
        <f t="shared" si="10"/>
      </c>
      <c r="AD9" s="92">
        <f t="shared" si="11"/>
      </c>
      <c r="AE9" s="131"/>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row>
    <row r="10" spans="1:58" ht="14.25">
      <c r="A10" s="184" t="s">
        <v>289</v>
      </c>
      <c r="B10" s="220" t="s">
        <v>381</v>
      </c>
      <c r="C10" s="225">
        <v>1400</v>
      </c>
      <c r="D10" s="226">
        <f t="shared" si="0"/>
        <v>3.835616438356164</v>
      </c>
      <c r="E10" s="225">
        <v>25</v>
      </c>
      <c r="F10" s="226">
        <f t="shared" si="1"/>
        <v>156.42857142857144</v>
      </c>
      <c r="G10" s="93"/>
      <c r="H10" s="94">
        <f>IF(ISBLANK('2.  Average Daily Census '!$F$28)=TRUE,"",'2.  Average Daily Census '!$F$28)</f>
      </c>
      <c r="I10" s="92">
        <f t="shared" si="2"/>
      </c>
      <c r="J10" s="92">
        <f t="shared" si="3"/>
      </c>
      <c r="K10" s="131"/>
      <c r="L10" s="93"/>
      <c r="M10" s="94">
        <f>IF(ISBLANK('2.  Average Daily Census '!$I$28)=TRUE,"",'2.  Average Daily Census '!$I$28)</f>
      </c>
      <c r="N10" s="92">
        <f t="shared" si="4"/>
      </c>
      <c r="O10" s="92">
        <f t="shared" si="5"/>
      </c>
      <c r="P10" s="131"/>
      <c r="Q10" s="93"/>
      <c r="R10" s="94">
        <f>IF(ISBLANK('2.  Average Daily Census '!$L$28)=TRUE,"",'2.  Average Daily Census '!$L$28)</f>
      </c>
      <c r="S10" s="92">
        <f t="shared" si="6"/>
      </c>
      <c r="T10" s="92">
        <f t="shared" si="7"/>
      </c>
      <c r="U10" s="131"/>
      <c r="V10" s="93"/>
      <c r="W10" s="94">
        <f>IF(ISBLANK('2.  Average Daily Census '!$O$28)=TRUE,"",'2.  Average Daily Census '!$O$28)</f>
      </c>
      <c r="X10" s="92">
        <f t="shared" si="8"/>
      </c>
      <c r="Y10" s="92">
        <f t="shared" si="9"/>
      </c>
      <c r="Z10" s="131"/>
      <c r="AA10" s="93"/>
      <c r="AB10" s="94">
        <f>IF(ISBLANK('2.  Average Daily Census '!$R$28)=TRUE,"",'2.  Average Daily Census '!$R$28)</f>
      </c>
      <c r="AC10" s="92">
        <f t="shared" si="10"/>
      </c>
      <c r="AD10" s="92">
        <f t="shared" si="11"/>
      </c>
      <c r="AE10" s="131"/>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ht="14.25">
      <c r="A11" s="221"/>
      <c r="B11" s="203"/>
      <c r="C11" s="227"/>
      <c r="D11" s="226">
        <f t="shared" si="0"/>
      </c>
      <c r="E11" s="227"/>
      <c r="F11" s="226">
        <f t="shared" si="1"/>
      </c>
      <c r="G11" s="93"/>
      <c r="H11" s="94">
        <f>IF(ISBLANK('2.  Average Daily Census '!$F$28)=TRUE,"",'2.  Average Daily Census '!$F$28)</f>
      </c>
      <c r="I11" s="92">
        <f t="shared" si="2"/>
      </c>
      <c r="J11" s="92">
        <f t="shared" si="3"/>
      </c>
      <c r="K11" s="131"/>
      <c r="L11" s="93"/>
      <c r="M11" s="94">
        <f>IF(ISBLANK('2.  Average Daily Census '!$I$28)=TRUE,"",'2.  Average Daily Census '!$I$28)</f>
      </c>
      <c r="N11" s="92">
        <f t="shared" si="4"/>
      </c>
      <c r="O11" s="92">
        <f t="shared" si="5"/>
      </c>
      <c r="P11" s="131"/>
      <c r="Q11" s="93"/>
      <c r="R11" s="94">
        <f>IF(ISBLANK('2.  Average Daily Census '!$L$28)=TRUE,"",'2.  Average Daily Census '!$L$28)</f>
      </c>
      <c r="S11" s="92">
        <f t="shared" si="6"/>
      </c>
      <c r="T11" s="92">
        <f t="shared" si="7"/>
      </c>
      <c r="U11" s="131"/>
      <c r="V11" s="93"/>
      <c r="W11" s="94">
        <f>IF(ISBLANK('2.  Average Daily Census '!$O$28)=TRUE,"",'2.  Average Daily Census '!$O$28)</f>
      </c>
      <c r="X11" s="92">
        <f t="shared" si="8"/>
      </c>
      <c r="Y11" s="92">
        <f t="shared" si="9"/>
      </c>
      <c r="Z11" s="131"/>
      <c r="AA11" s="93"/>
      <c r="AB11" s="94">
        <f>IF(ISBLANK('2.  Average Daily Census '!$R$28)=TRUE,"",'2.  Average Daily Census '!$R$28)</f>
      </c>
      <c r="AC11" s="92">
        <f t="shared" si="10"/>
      </c>
      <c r="AD11" s="92">
        <f t="shared" si="11"/>
      </c>
      <c r="AE11" s="131"/>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row>
    <row r="12" spans="1:58" ht="14.25">
      <c r="A12" s="221"/>
      <c r="B12" s="203"/>
      <c r="C12" s="227"/>
      <c r="D12" s="226">
        <f t="shared" si="0"/>
      </c>
      <c r="E12" s="227"/>
      <c r="F12" s="226">
        <f t="shared" si="1"/>
      </c>
      <c r="G12" s="93"/>
      <c r="H12" s="94">
        <f>IF(ISBLANK('2.  Average Daily Census '!$F$28)=TRUE,"",'2.  Average Daily Census '!$F$28)</f>
      </c>
      <c r="I12" s="92">
        <f t="shared" si="2"/>
      </c>
      <c r="J12" s="92">
        <f t="shared" si="3"/>
      </c>
      <c r="K12" s="131"/>
      <c r="L12" s="93"/>
      <c r="M12" s="94">
        <f>IF(ISBLANK('2.  Average Daily Census '!$I$28)=TRUE,"",'2.  Average Daily Census '!$I$28)</f>
      </c>
      <c r="N12" s="92">
        <f t="shared" si="4"/>
      </c>
      <c r="O12" s="92">
        <f t="shared" si="5"/>
      </c>
      <c r="P12" s="131"/>
      <c r="Q12" s="93"/>
      <c r="R12" s="94">
        <f>IF(ISBLANK('2.  Average Daily Census '!$L$28)=TRUE,"",'2.  Average Daily Census '!$L$28)</f>
      </c>
      <c r="S12" s="92">
        <f t="shared" si="6"/>
      </c>
      <c r="T12" s="92">
        <f t="shared" si="7"/>
      </c>
      <c r="U12" s="131"/>
      <c r="V12" s="93"/>
      <c r="W12" s="94">
        <f>IF(ISBLANK('2.  Average Daily Census '!$O$28)=TRUE,"",'2.  Average Daily Census '!$O$28)</f>
      </c>
      <c r="X12" s="92">
        <f t="shared" si="8"/>
      </c>
      <c r="Y12" s="92">
        <f t="shared" si="9"/>
      </c>
      <c r="Z12" s="131"/>
      <c r="AA12" s="93"/>
      <c r="AB12" s="94">
        <f>IF(ISBLANK('2.  Average Daily Census '!$R$28)=TRUE,"",'2.  Average Daily Census '!$R$28)</f>
      </c>
      <c r="AC12" s="92">
        <f t="shared" si="10"/>
      </c>
      <c r="AD12" s="92">
        <f t="shared" si="11"/>
      </c>
      <c r="AE12" s="131"/>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14.25">
      <c r="A13" s="221"/>
      <c r="B13" s="203"/>
      <c r="C13" s="227"/>
      <c r="D13" s="226">
        <f t="shared" si="0"/>
      </c>
      <c r="E13" s="227"/>
      <c r="F13" s="226">
        <f t="shared" si="1"/>
      </c>
      <c r="G13" s="93"/>
      <c r="H13" s="94">
        <f>IF(ISBLANK('2.  Average Daily Census '!$F$28)=TRUE,"",'2.  Average Daily Census '!$F$28)</f>
      </c>
      <c r="I13" s="92">
        <f t="shared" si="2"/>
      </c>
      <c r="J13" s="92">
        <f t="shared" si="3"/>
      </c>
      <c r="K13" s="131"/>
      <c r="L13" s="93"/>
      <c r="M13" s="94">
        <f>IF(ISBLANK('2.  Average Daily Census '!$I$28)=TRUE,"",'2.  Average Daily Census '!$I$28)</f>
      </c>
      <c r="N13" s="92">
        <f t="shared" si="4"/>
      </c>
      <c r="O13" s="92">
        <f t="shared" si="5"/>
      </c>
      <c r="P13" s="131"/>
      <c r="Q13" s="93"/>
      <c r="R13" s="94">
        <f>IF(ISBLANK('2.  Average Daily Census '!$L$28)=TRUE,"",'2.  Average Daily Census '!$L$28)</f>
      </c>
      <c r="S13" s="92">
        <f t="shared" si="6"/>
      </c>
      <c r="T13" s="92">
        <f t="shared" si="7"/>
      </c>
      <c r="U13" s="131"/>
      <c r="V13" s="93"/>
      <c r="W13" s="94">
        <f>IF(ISBLANK('2.  Average Daily Census '!$O$28)=TRUE,"",'2.  Average Daily Census '!$O$28)</f>
      </c>
      <c r="X13" s="92">
        <f t="shared" si="8"/>
      </c>
      <c r="Y13" s="92">
        <f t="shared" si="9"/>
      </c>
      <c r="Z13" s="131"/>
      <c r="AA13" s="93"/>
      <c r="AB13" s="94">
        <f>IF(ISBLANK('2.  Average Daily Census '!$R$28)=TRUE,"",'2.  Average Daily Census '!$R$28)</f>
      </c>
      <c r="AC13" s="92">
        <f t="shared" si="10"/>
      </c>
      <c r="AD13" s="92">
        <f t="shared" si="11"/>
      </c>
      <c r="AE13" s="131"/>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22" spans="1:11" ht="14.25">
      <c r="A22" s="166">
        <v>1</v>
      </c>
      <c r="B22" s="309" t="s">
        <v>161</v>
      </c>
      <c r="C22" s="290"/>
      <c r="D22" s="290"/>
      <c r="E22" s="290"/>
      <c r="F22" s="290"/>
      <c r="G22" s="290"/>
      <c r="H22" s="290"/>
      <c r="I22" s="290"/>
      <c r="J22" s="290"/>
      <c r="K22" s="290"/>
    </row>
    <row r="23" spans="1:11" ht="14.25">
      <c r="A23" s="215"/>
      <c r="B23" s="326" t="s">
        <v>115</v>
      </c>
      <c r="C23" s="290"/>
      <c r="D23" s="290"/>
      <c r="E23" s="290"/>
      <c r="F23" s="290"/>
      <c r="G23" s="290"/>
      <c r="H23" s="290"/>
      <c r="I23" s="290"/>
      <c r="J23" s="290"/>
      <c r="K23" s="290"/>
    </row>
  </sheetData>
  <sheetProtection/>
  <mergeCells count="14">
    <mergeCell ref="AA5:AE5"/>
    <mergeCell ref="G4:K4"/>
    <mergeCell ref="L4:P4"/>
    <mergeCell ref="Q4:U4"/>
    <mergeCell ref="A1:AE1"/>
    <mergeCell ref="G5:K5"/>
    <mergeCell ref="L5:P5"/>
    <mergeCell ref="C4:F5"/>
    <mergeCell ref="B22:K22"/>
    <mergeCell ref="B23:K23"/>
    <mergeCell ref="V4:Z4"/>
    <mergeCell ref="AA4:AE4"/>
    <mergeCell ref="Q5:U5"/>
    <mergeCell ref="V5:Z5"/>
  </mergeCells>
  <conditionalFormatting sqref="C3">
    <cfRule type="cellIs" priority="4" dxfId="0" operator="lessThanOrEqual" stopIfTrue="1">
      <formula>0</formula>
    </cfRule>
  </conditionalFormatting>
  <printOptions horizontalCentered="1"/>
  <pageMargins left="0.25" right="0.25" top="0.45" bottom="0.75" header="0.5" footer="0.5"/>
  <pageSetup fitToHeight="1" fitToWidth="1" horizontalDpi="600" verticalDpi="600" orientation="landscape" scale="84" r:id="rId1"/>
  <headerFooter alignWithMargins="0">
    <oddFooter>&amp;L&amp;8&amp;K000000&amp;F&amp;C&amp;8© SMS, Inc., 2021</oddFooter>
  </headerFooter>
</worksheet>
</file>

<file path=xl/worksheets/sheet12.xml><?xml version="1.0" encoding="utf-8"?>
<worksheet xmlns="http://schemas.openxmlformats.org/spreadsheetml/2006/main" xmlns:r="http://schemas.openxmlformats.org/officeDocument/2006/relationships">
  <sheetPr>
    <tabColor indexed="52"/>
    <pageSetUpPr fitToPage="1"/>
  </sheetPr>
  <dimension ref="A1:BF38"/>
  <sheetViews>
    <sheetView tabSelected="1" zoomScalePageLayoutView="0" workbookViewId="0" topLeftCell="A1">
      <selection activeCell="U44" sqref="U44"/>
    </sheetView>
  </sheetViews>
  <sheetFormatPr defaultColWidth="11.421875" defaultRowHeight="12.75" outlineLevelCol="1"/>
  <cols>
    <col min="1" max="1" width="15.421875" style="89" bestFit="1" customWidth="1"/>
    <col min="2" max="2" width="12.2812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8" width="11.421875" style="109" customWidth="1"/>
    <col min="59" max="16384" width="11.421875" style="89" customWidth="1"/>
  </cols>
  <sheetData>
    <row r="1" spans="1:58" ht="15">
      <c r="A1" s="312" t="s">
        <v>382</v>
      </c>
      <c r="B1" s="312"/>
      <c r="C1" s="312"/>
      <c r="D1" s="312"/>
      <c r="E1" s="312"/>
      <c r="F1" s="312"/>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1:58" ht="15">
      <c r="A2" s="143"/>
      <c r="B2" s="143"/>
      <c r="C2" s="143"/>
      <c r="D2" s="143"/>
      <c r="E2" s="143"/>
      <c r="F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1:58" ht="15.75">
      <c r="A3" s="206" t="s">
        <v>163</v>
      </c>
      <c r="B3" s="209"/>
      <c r="C3" s="208">
        <f>$D$7</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58" ht="15">
      <c r="A4" s="170"/>
      <c r="B4" s="171"/>
      <c r="C4" s="325" t="s">
        <v>54</v>
      </c>
      <c r="D4" s="320"/>
      <c r="E4" s="320"/>
      <c r="F4" s="32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58" ht="12.75">
      <c r="A5" s="173"/>
      <c r="B5" s="171"/>
      <c r="C5" s="322"/>
      <c r="D5" s="323"/>
      <c r="E5" s="323"/>
      <c r="F5" s="324"/>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ht="81" customHeight="1">
      <c r="A6" s="174"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4.25">
      <c r="A7" s="182"/>
      <c r="B7" s="182"/>
      <c r="C7" s="102"/>
      <c r="D7" s="101">
        <f>'2.  Average Daily Census '!$G$13</f>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row>
    <row r="8" spans="1:58" ht="14.25">
      <c r="A8" s="90" t="s">
        <v>188</v>
      </c>
      <c r="B8" s="222" t="s">
        <v>171</v>
      </c>
      <c r="C8" s="227"/>
      <c r="D8" s="228">
        <f>IF(ISBLANK($C8)=TRUE,"",($C8/365*2.5))</f>
      </c>
      <c r="E8" s="227"/>
      <c r="F8" s="226">
        <f aca="true" t="shared" si="0" ref="F8:F30">IF(ISBLANK($E8)=TRUE,"",($E8/$D8*24))</f>
      </c>
      <c r="G8" s="93"/>
      <c r="H8" s="94">
        <f>IF(ISBLANK('2.  Average Daily Census '!$F$28)=TRUE,"",'2.  Average Daily Census '!$F$28)</f>
      </c>
      <c r="I8" s="92">
        <f>IF(ISBLANK($G8)=TRUE,"",($H8/$D$7*$D8))</f>
      </c>
      <c r="J8" s="92">
        <f>IF(ISBLANK($G8)=TRUE,"",($G8/$I8*24))</f>
      </c>
      <c r="K8" s="131"/>
      <c r="L8" s="93"/>
      <c r="M8" s="94">
        <f>IF(ISBLANK('2.  Average Daily Census '!$I$28)=TRUE,"",'2.  Average Daily Census '!$I$28)</f>
      </c>
      <c r="N8" s="92">
        <f>IF(ISBLANK($L8)=TRUE,"",($M8/$D$7*$D8))</f>
      </c>
      <c r="O8" s="92">
        <f>IF(ISBLANK(L8)=TRUE,"",($L8/$N8*24))</f>
      </c>
      <c r="P8" s="131"/>
      <c r="Q8" s="93"/>
      <c r="R8" s="94">
        <f>IF(ISBLANK('2.  Average Daily Census '!$L$28)=TRUE,"",'2.  Average Daily Census '!$L$28)</f>
      </c>
      <c r="S8" s="92">
        <f>IF(ISBLANK($Q8)=TRUE,"",($R8/$D$7*$D8))</f>
      </c>
      <c r="T8" s="92">
        <f>IF(ISBLANK($Q8)=TRUE,"",($Q8/$S8*24))</f>
      </c>
      <c r="U8" s="131"/>
      <c r="V8" s="93"/>
      <c r="W8" s="94">
        <f>IF(ISBLANK('2.  Average Daily Census '!$O$28)=TRUE,"",'2.  Average Daily Census '!$O$28)</f>
      </c>
      <c r="X8" s="92">
        <f>IF(ISBLANK($V8)=TRUE,"",($W8/$D$7*$D8))</f>
      </c>
      <c r="Y8" s="92">
        <f>IF(ISBLANK($V8)=TRUE,"",($V8/$X8*24))</f>
      </c>
      <c r="Z8" s="131"/>
      <c r="AA8" s="93"/>
      <c r="AB8" s="94">
        <f>IF(ISBLANK('2.  Average Daily Census '!$R$28)=TRUE,"",'2.  Average Daily Census '!$R$28)</f>
      </c>
      <c r="AC8" s="92">
        <f>IF(ISBLANK($AA8)=TRUE,"",($AB8/$D$7*$D8))</f>
      </c>
      <c r="AD8" s="92">
        <f>IF(ISBLANK($AA8)=TRUE,"",($AA8/$AC8*24))</f>
      </c>
      <c r="AE8" s="131"/>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row>
    <row r="9" spans="1:58" ht="14.25">
      <c r="A9" s="90" t="s">
        <v>190</v>
      </c>
      <c r="B9" s="91" t="s">
        <v>191</v>
      </c>
      <c r="C9" s="227"/>
      <c r="D9" s="228">
        <f>IF(ISBLANK($C9)=TRUE,"",($C9/365*2.5))</f>
      </c>
      <c r="E9" s="227"/>
      <c r="F9" s="226">
        <f t="shared" si="0"/>
      </c>
      <c r="G9" s="93"/>
      <c r="H9" s="94">
        <f>IF(ISBLANK('2.  Average Daily Census '!$F$28)=TRUE,"",'2.  Average Daily Census '!$F$28)</f>
      </c>
      <c r="I9" s="92">
        <f>IF(ISBLANK($G9)=TRUE,"",($H9/$D$7*$D9))</f>
      </c>
      <c r="J9" s="92">
        <f>IF(ISBLANK($G9)=TRUE,"",($G9/$I9*24))</f>
      </c>
      <c r="K9" s="131"/>
      <c r="L9" s="93"/>
      <c r="M9" s="94">
        <f>IF(ISBLANK('2.  Average Daily Census '!$I$28)=TRUE,"",'2.  Average Daily Census '!$I$28)</f>
      </c>
      <c r="N9" s="92">
        <f>IF(ISBLANK($L9)=TRUE,"",($M9/$D$7*$D9))</f>
      </c>
      <c r="O9" s="92">
        <f>IF(ISBLANK(L9)=TRUE,"",($L9/$N9*24))</f>
      </c>
      <c r="P9" s="131"/>
      <c r="Q9" s="93"/>
      <c r="R9" s="94">
        <f>IF(ISBLANK('2.  Average Daily Census '!$L$28)=TRUE,"",'2.  Average Daily Census '!$L$28)</f>
      </c>
      <c r="S9" s="92">
        <f>IF(ISBLANK($Q9)=TRUE,"",($R9/$D$7*$D9))</f>
      </c>
      <c r="T9" s="92">
        <f>IF(ISBLANK($Q9)=TRUE,"",($Q9/$S9*24))</f>
      </c>
      <c r="U9" s="131"/>
      <c r="V9" s="93"/>
      <c r="W9" s="94">
        <f>IF(ISBLANK('2.  Average Daily Census '!$O$28)=TRUE,"",'2.  Average Daily Census '!$O$28)</f>
      </c>
      <c r="X9" s="92">
        <f>IF(ISBLANK($V9)=TRUE,"",($W9/$D$7*$D9))</f>
      </c>
      <c r="Y9" s="92">
        <f>IF(ISBLANK($V9)=TRUE,"",($V9/$X9*24))</f>
      </c>
      <c r="Z9" s="131"/>
      <c r="AA9" s="93"/>
      <c r="AB9" s="94">
        <f>IF(ISBLANK('2.  Average Daily Census '!$R$28)=TRUE,"",'2.  Average Daily Census '!$R$28)</f>
      </c>
      <c r="AC9" s="92">
        <f>IF(ISBLANK($AA9)=TRUE,"",($AB9/$D$7*$D9))</f>
      </c>
      <c r="AD9" s="92">
        <f>IF(ISBLANK($AA9)=TRUE,"",($AA9/$AC9*24))</f>
      </c>
      <c r="AE9" s="131"/>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row>
    <row r="10" spans="1:58" ht="25.5">
      <c r="A10" s="223" t="s">
        <v>324</v>
      </c>
      <c r="B10" s="223" t="s">
        <v>325</v>
      </c>
      <c r="C10" s="229">
        <v>208</v>
      </c>
      <c r="D10" s="228">
        <f>IF(ISBLANK($C10)=TRUE,"",($C10/365*2.5))</f>
        <v>1.4246575342465753</v>
      </c>
      <c r="E10" s="230">
        <v>24</v>
      </c>
      <c r="F10" s="226">
        <f t="shared" si="0"/>
        <v>404.3076923076923</v>
      </c>
      <c r="G10" s="93"/>
      <c r="H10" s="94"/>
      <c r="I10" s="92"/>
      <c r="J10" s="92"/>
      <c r="K10" s="131"/>
      <c r="L10" s="93"/>
      <c r="M10" s="94"/>
      <c r="N10" s="92"/>
      <c r="O10" s="92"/>
      <c r="P10" s="131"/>
      <c r="Q10" s="93"/>
      <c r="R10" s="94"/>
      <c r="S10" s="92"/>
      <c r="T10" s="92"/>
      <c r="U10" s="131"/>
      <c r="V10" s="93"/>
      <c r="W10" s="94"/>
      <c r="X10" s="92"/>
      <c r="Y10" s="92"/>
      <c r="Z10" s="131"/>
      <c r="AA10" s="93"/>
      <c r="AB10" s="94"/>
      <c r="AC10" s="92"/>
      <c r="AD10" s="92"/>
      <c r="AE10" s="131"/>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ht="25.5">
      <c r="A11" s="223" t="s">
        <v>326</v>
      </c>
      <c r="B11" s="223" t="s">
        <v>357</v>
      </c>
      <c r="C11" s="229">
        <v>236</v>
      </c>
      <c r="D11" s="228">
        <f aca="true" t="shared" si="1" ref="D11:D30">IF(ISBLANK($C11)=TRUE,"",($C11/365*2.5))</f>
        <v>1.6164383561643836</v>
      </c>
      <c r="E11" s="230">
        <v>31</v>
      </c>
      <c r="F11" s="226">
        <f t="shared" si="0"/>
        <v>460.2711864406779</v>
      </c>
      <c r="G11" s="93"/>
      <c r="H11" s="94"/>
      <c r="I11" s="92"/>
      <c r="J11" s="92"/>
      <c r="K11" s="131"/>
      <c r="L11" s="93"/>
      <c r="M11" s="94"/>
      <c r="N11" s="92"/>
      <c r="O11" s="92"/>
      <c r="P11" s="131"/>
      <c r="Q11" s="93"/>
      <c r="R11" s="94"/>
      <c r="S11" s="92"/>
      <c r="T11" s="92"/>
      <c r="U11" s="131"/>
      <c r="V11" s="93"/>
      <c r="W11" s="94"/>
      <c r="X11" s="92"/>
      <c r="Y11" s="92"/>
      <c r="Z11" s="131"/>
      <c r="AA11" s="93"/>
      <c r="AB11" s="94"/>
      <c r="AC11" s="92"/>
      <c r="AD11" s="92"/>
      <c r="AE11" s="131"/>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row>
    <row r="12" spans="1:58" ht="14.25">
      <c r="A12" s="223" t="s">
        <v>327</v>
      </c>
      <c r="B12" s="223" t="s">
        <v>328</v>
      </c>
      <c r="C12" s="229">
        <v>547</v>
      </c>
      <c r="D12" s="228">
        <f t="shared" si="1"/>
        <v>3.7465753424657535</v>
      </c>
      <c r="E12" s="230">
        <v>45</v>
      </c>
      <c r="F12" s="226">
        <f t="shared" si="0"/>
        <v>288.2632541133455</v>
      </c>
      <c r="G12" s="93"/>
      <c r="H12" s="94"/>
      <c r="I12" s="92"/>
      <c r="J12" s="92"/>
      <c r="K12" s="131"/>
      <c r="L12" s="93"/>
      <c r="M12" s="94"/>
      <c r="N12" s="92"/>
      <c r="O12" s="92"/>
      <c r="P12" s="131"/>
      <c r="Q12" s="93"/>
      <c r="R12" s="94"/>
      <c r="S12" s="92"/>
      <c r="T12" s="92"/>
      <c r="U12" s="131"/>
      <c r="V12" s="93"/>
      <c r="W12" s="94"/>
      <c r="X12" s="92"/>
      <c r="Y12" s="92"/>
      <c r="Z12" s="131"/>
      <c r="AA12" s="93"/>
      <c r="AB12" s="94"/>
      <c r="AC12" s="92"/>
      <c r="AD12" s="92"/>
      <c r="AE12" s="131"/>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14.25">
      <c r="A13" s="223" t="s">
        <v>329</v>
      </c>
      <c r="B13" s="223" t="s">
        <v>330</v>
      </c>
      <c r="C13" s="229">
        <v>435</v>
      </c>
      <c r="D13" s="228">
        <f t="shared" si="1"/>
        <v>2.9794520547945207</v>
      </c>
      <c r="E13" s="230">
        <v>17</v>
      </c>
      <c r="F13" s="226">
        <f t="shared" si="0"/>
        <v>136.93793103448274</v>
      </c>
      <c r="G13" s="93"/>
      <c r="H13" s="94"/>
      <c r="I13" s="92"/>
      <c r="J13" s="92"/>
      <c r="K13" s="131"/>
      <c r="L13" s="93"/>
      <c r="M13" s="94"/>
      <c r="N13" s="92"/>
      <c r="O13" s="92"/>
      <c r="P13" s="131"/>
      <c r="Q13" s="93"/>
      <c r="R13" s="94"/>
      <c r="S13" s="92"/>
      <c r="T13" s="92"/>
      <c r="U13" s="131"/>
      <c r="V13" s="93"/>
      <c r="W13" s="94"/>
      <c r="X13" s="92"/>
      <c r="Y13" s="92"/>
      <c r="Z13" s="131"/>
      <c r="AA13" s="93"/>
      <c r="AB13" s="94"/>
      <c r="AC13" s="92"/>
      <c r="AD13" s="92"/>
      <c r="AE13" s="131"/>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14" spans="1:58" ht="25.5">
      <c r="A14" s="223" t="s">
        <v>329</v>
      </c>
      <c r="B14" s="223" t="s">
        <v>331</v>
      </c>
      <c r="C14" s="229">
        <v>1913</v>
      </c>
      <c r="D14" s="228">
        <f t="shared" si="1"/>
        <v>13.102739726027398</v>
      </c>
      <c r="E14" s="230">
        <v>17</v>
      </c>
      <c r="F14" s="226">
        <f t="shared" si="0"/>
        <v>31.13852587558808</v>
      </c>
      <c r="G14" s="93"/>
      <c r="H14" s="94"/>
      <c r="I14" s="92"/>
      <c r="J14" s="92"/>
      <c r="K14" s="131"/>
      <c r="L14" s="93"/>
      <c r="M14" s="94"/>
      <c r="N14" s="92"/>
      <c r="O14" s="92"/>
      <c r="P14" s="131"/>
      <c r="Q14" s="93"/>
      <c r="R14" s="94"/>
      <c r="S14" s="92"/>
      <c r="T14" s="92"/>
      <c r="U14" s="131"/>
      <c r="V14" s="93"/>
      <c r="W14" s="94"/>
      <c r="X14" s="92"/>
      <c r="Y14" s="92"/>
      <c r="Z14" s="131"/>
      <c r="AA14" s="93"/>
      <c r="AB14" s="94"/>
      <c r="AC14" s="92"/>
      <c r="AD14" s="92"/>
      <c r="AE14" s="131"/>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row>
    <row r="15" spans="1:58" ht="25.5">
      <c r="A15" s="223" t="s">
        <v>329</v>
      </c>
      <c r="B15" s="223" t="s">
        <v>332</v>
      </c>
      <c r="C15" s="229">
        <v>1128</v>
      </c>
      <c r="D15" s="228">
        <f t="shared" si="1"/>
        <v>7.726027397260275</v>
      </c>
      <c r="E15" s="230">
        <v>13</v>
      </c>
      <c r="F15" s="226">
        <f t="shared" si="0"/>
        <v>40.38297872340425</v>
      </c>
      <c r="G15" s="93"/>
      <c r="H15" s="94"/>
      <c r="I15" s="92"/>
      <c r="J15" s="92"/>
      <c r="K15" s="131"/>
      <c r="L15" s="93"/>
      <c r="M15" s="94"/>
      <c r="N15" s="92"/>
      <c r="O15" s="92"/>
      <c r="P15" s="131"/>
      <c r="Q15" s="93"/>
      <c r="R15" s="94"/>
      <c r="S15" s="92"/>
      <c r="T15" s="92"/>
      <c r="U15" s="131"/>
      <c r="V15" s="93"/>
      <c r="W15" s="94"/>
      <c r="X15" s="92"/>
      <c r="Y15" s="92"/>
      <c r="Z15" s="131"/>
      <c r="AA15" s="93"/>
      <c r="AB15" s="94"/>
      <c r="AC15" s="92"/>
      <c r="AD15" s="92"/>
      <c r="AE15" s="131"/>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row>
    <row r="16" spans="1:58" ht="25.5">
      <c r="A16" s="223" t="s">
        <v>329</v>
      </c>
      <c r="B16" s="223" t="s">
        <v>333</v>
      </c>
      <c r="C16" s="229">
        <v>507</v>
      </c>
      <c r="D16" s="228">
        <f t="shared" si="1"/>
        <v>3.4726027397260273</v>
      </c>
      <c r="E16" s="230">
        <v>17</v>
      </c>
      <c r="F16" s="226">
        <f t="shared" si="0"/>
        <v>117.49112426035504</v>
      </c>
      <c r="G16" s="93"/>
      <c r="H16" s="94"/>
      <c r="I16" s="92"/>
      <c r="J16" s="92"/>
      <c r="K16" s="131"/>
      <c r="L16" s="93"/>
      <c r="M16" s="94"/>
      <c r="N16" s="92"/>
      <c r="O16" s="92"/>
      <c r="P16" s="131"/>
      <c r="Q16" s="93"/>
      <c r="R16" s="94"/>
      <c r="S16" s="92"/>
      <c r="T16" s="92"/>
      <c r="U16" s="131"/>
      <c r="V16" s="93"/>
      <c r="W16" s="94"/>
      <c r="X16" s="92"/>
      <c r="Y16" s="92"/>
      <c r="Z16" s="131"/>
      <c r="AA16" s="93"/>
      <c r="AB16" s="94"/>
      <c r="AC16" s="92"/>
      <c r="AD16" s="92"/>
      <c r="AE16" s="131"/>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row>
    <row r="17" spans="1:58" ht="25.5">
      <c r="A17" s="223" t="s">
        <v>329</v>
      </c>
      <c r="B17" s="223" t="s">
        <v>334</v>
      </c>
      <c r="C17" s="229">
        <v>367</v>
      </c>
      <c r="D17" s="228">
        <f t="shared" si="1"/>
        <v>2.5136986301369864</v>
      </c>
      <c r="E17" s="230">
        <v>21</v>
      </c>
      <c r="F17" s="226">
        <f t="shared" si="0"/>
        <v>200.50136239782015</v>
      </c>
      <c r="G17" s="93"/>
      <c r="H17" s="94"/>
      <c r="I17" s="92"/>
      <c r="J17" s="92"/>
      <c r="K17" s="131"/>
      <c r="L17" s="93"/>
      <c r="M17" s="94"/>
      <c r="N17" s="92"/>
      <c r="O17" s="92"/>
      <c r="P17" s="131"/>
      <c r="Q17" s="93"/>
      <c r="R17" s="94"/>
      <c r="S17" s="92"/>
      <c r="T17" s="92"/>
      <c r="U17" s="131"/>
      <c r="V17" s="93"/>
      <c r="W17" s="94"/>
      <c r="X17" s="92"/>
      <c r="Y17" s="92"/>
      <c r="Z17" s="131"/>
      <c r="AA17" s="93"/>
      <c r="AB17" s="94"/>
      <c r="AC17" s="92"/>
      <c r="AD17" s="92"/>
      <c r="AE17" s="131"/>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row>
    <row r="18" spans="1:58" ht="38.25">
      <c r="A18" s="223" t="s">
        <v>335</v>
      </c>
      <c r="B18" s="223" t="s">
        <v>358</v>
      </c>
      <c r="C18" s="229">
        <v>267</v>
      </c>
      <c r="D18" s="228">
        <f t="shared" si="1"/>
        <v>1.8287671232876712</v>
      </c>
      <c r="E18" s="230">
        <v>22</v>
      </c>
      <c r="F18" s="226">
        <f t="shared" si="0"/>
        <v>288.7191011235955</v>
      </c>
      <c r="G18" s="93"/>
      <c r="H18" s="94"/>
      <c r="I18" s="92"/>
      <c r="J18" s="92"/>
      <c r="K18" s="131"/>
      <c r="L18" s="93"/>
      <c r="M18" s="94"/>
      <c r="N18" s="92"/>
      <c r="O18" s="92"/>
      <c r="P18" s="131"/>
      <c r="Q18" s="93"/>
      <c r="R18" s="94"/>
      <c r="S18" s="92"/>
      <c r="T18" s="92"/>
      <c r="U18" s="131"/>
      <c r="V18" s="93"/>
      <c r="W18" s="94"/>
      <c r="X18" s="92"/>
      <c r="Y18" s="92"/>
      <c r="Z18" s="131"/>
      <c r="AA18" s="93"/>
      <c r="AB18" s="94"/>
      <c r="AC18" s="92"/>
      <c r="AD18" s="92"/>
      <c r="AE18" s="131"/>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row>
    <row r="19" spans="1:58" ht="25.5">
      <c r="A19" s="223" t="s">
        <v>335</v>
      </c>
      <c r="B19" s="223" t="s">
        <v>336</v>
      </c>
      <c r="C19" s="229">
        <v>228</v>
      </c>
      <c r="D19" s="228">
        <f t="shared" si="1"/>
        <v>1.5616438356164384</v>
      </c>
      <c r="E19" s="230">
        <v>16</v>
      </c>
      <c r="F19" s="226">
        <f t="shared" si="0"/>
        <v>245.89473684210526</v>
      </c>
      <c r="G19" s="93"/>
      <c r="H19" s="94"/>
      <c r="I19" s="92"/>
      <c r="J19" s="92"/>
      <c r="K19" s="131"/>
      <c r="L19" s="93"/>
      <c r="M19" s="94"/>
      <c r="N19" s="92"/>
      <c r="O19" s="92"/>
      <c r="P19" s="131"/>
      <c r="Q19" s="93"/>
      <c r="R19" s="94"/>
      <c r="S19" s="92"/>
      <c r="T19" s="92"/>
      <c r="U19" s="131"/>
      <c r="V19" s="93"/>
      <c r="W19" s="94"/>
      <c r="X19" s="92"/>
      <c r="Y19" s="92"/>
      <c r="Z19" s="131"/>
      <c r="AA19" s="93"/>
      <c r="AB19" s="94"/>
      <c r="AC19" s="92"/>
      <c r="AD19" s="92"/>
      <c r="AE19" s="131"/>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row>
    <row r="20" spans="1:58" ht="38.25">
      <c r="A20" s="223" t="s">
        <v>335</v>
      </c>
      <c r="B20" s="223" t="s">
        <v>337</v>
      </c>
      <c r="C20" s="229">
        <v>222</v>
      </c>
      <c r="D20" s="228">
        <f t="shared" si="1"/>
        <v>1.5205479452054795</v>
      </c>
      <c r="E20" s="230">
        <v>29</v>
      </c>
      <c r="F20" s="226">
        <f t="shared" si="0"/>
        <v>457.7297297297297</v>
      </c>
      <c r="G20" s="93"/>
      <c r="H20" s="94"/>
      <c r="I20" s="92"/>
      <c r="J20" s="92"/>
      <c r="K20" s="131"/>
      <c r="L20" s="93"/>
      <c r="M20" s="94"/>
      <c r="N20" s="92"/>
      <c r="O20" s="92"/>
      <c r="P20" s="131"/>
      <c r="Q20" s="93"/>
      <c r="R20" s="94"/>
      <c r="S20" s="92"/>
      <c r="T20" s="92"/>
      <c r="U20" s="131"/>
      <c r="V20" s="93"/>
      <c r="W20" s="94"/>
      <c r="X20" s="92"/>
      <c r="Y20" s="92"/>
      <c r="Z20" s="131"/>
      <c r="AA20" s="93"/>
      <c r="AB20" s="94"/>
      <c r="AC20" s="92"/>
      <c r="AD20" s="92"/>
      <c r="AE20" s="131"/>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row>
    <row r="21" spans="1:58" ht="51">
      <c r="A21" s="223" t="s">
        <v>335</v>
      </c>
      <c r="B21" s="223" t="s">
        <v>338</v>
      </c>
      <c r="C21" s="229">
        <v>214</v>
      </c>
      <c r="D21" s="228">
        <f t="shared" si="1"/>
        <v>1.4657534246575343</v>
      </c>
      <c r="E21" s="230">
        <v>28</v>
      </c>
      <c r="F21" s="226">
        <f t="shared" si="0"/>
        <v>458.46728971962614</v>
      </c>
      <c r="G21" s="93"/>
      <c r="H21" s="94"/>
      <c r="I21" s="92"/>
      <c r="J21" s="92"/>
      <c r="K21" s="131"/>
      <c r="L21" s="93"/>
      <c r="M21" s="94"/>
      <c r="N21" s="92"/>
      <c r="O21" s="92"/>
      <c r="P21" s="131"/>
      <c r="Q21" s="93"/>
      <c r="R21" s="94"/>
      <c r="S21" s="92"/>
      <c r="T21" s="92"/>
      <c r="U21" s="131"/>
      <c r="V21" s="93"/>
      <c r="W21" s="94"/>
      <c r="X21" s="92"/>
      <c r="Y21" s="92"/>
      <c r="Z21" s="131"/>
      <c r="AA21" s="93"/>
      <c r="AB21" s="94"/>
      <c r="AC21" s="92"/>
      <c r="AD21" s="92"/>
      <c r="AE21" s="131"/>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row>
    <row r="22" spans="1:58" ht="15.75" customHeight="1">
      <c r="A22" s="223" t="s">
        <v>339</v>
      </c>
      <c r="B22" s="223" t="s">
        <v>340</v>
      </c>
      <c r="C22" s="229">
        <v>658</v>
      </c>
      <c r="D22" s="228">
        <f t="shared" si="1"/>
        <v>4.506849315068493</v>
      </c>
      <c r="E22" s="230">
        <v>42</v>
      </c>
      <c r="F22" s="226">
        <f t="shared" si="0"/>
        <v>223.6595744680851</v>
      </c>
      <c r="G22" s="93"/>
      <c r="H22" s="94"/>
      <c r="I22" s="92"/>
      <c r="J22" s="92"/>
      <c r="K22" s="131"/>
      <c r="L22" s="93"/>
      <c r="M22" s="94"/>
      <c r="N22" s="92"/>
      <c r="O22" s="92"/>
      <c r="P22" s="131"/>
      <c r="Q22" s="93"/>
      <c r="R22" s="94"/>
      <c r="S22" s="92"/>
      <c r="T22" s="92"/>
      <c r="U22" s="131"/>
      <c r="V22" s="93"/>
      <c r="W22" s="94"/>
      <c r="X22" s="92"/>
      <c r="Y22" s="92"/>
      <c r="Z22" s="131"/>
      <c r="AA22" s="93"/>
      <c r="AB22" s="94"/>
      <c r="AC22" s="92"/>
      <c r="AD22" s="92"/>
      <c r="AE22" s="131"/>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row>
    <row r="23" spans="1:58" ht="25.5">
      <c r="A23" s="223" t="s">
        <v>341</v>
      </c>
      <c r="B23" s="223" t="s">
        <v>342</v>
      </c>
      <c r="C23" s="229">
        <v>1012</v>
      </c>
      <c r="D23" s="228">
        <f t="shared" si="1"/>
        <v>6.931506849315069</v>
      </c>
      <c r="E23" s="230">
        <v>21</v>
      </c>
      <c r="F23" s="226">
        <f t="shared" si="0"/>
        <v>72.71146245059289</v>
      </c>
      <c r="G23" s="93"/>
      <c r="H23" s="94"/>
      <c r="I23" s="92"/>
      <c r="J23" s="92"/>
      <c r="K23" s="131"/>
      <c r="L23" s="93"/>
      <c r="M23" s="94"/>
      <c r="N23" s="92"/>
      <c r="O23" s="92"/>
      <c r="P23" s="131"/>
      <c r="Q23" s="93"/>
      <c r="R23" s="94"/>
      <c r="S23" s="92"/>
      <c r="T23" s="92"/>
      <c r="U23" s="131"/>
      <c r="V23" s="93"/>
      <c r="W23" s="94"/>
      <c r="X23" s="92"/>
      <c r="Y23" s="92"/>
      <c r="Z23" s="131"/>
      <c r="AA23" s="93"/>
      <c r="AB23" s="94"/>
      <c r="AC23" s="92"/>
      <c r="AD23" s="92"/>
      <c r="AE23" s="131"/>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row>
    <row r="24" spans="1:58" ht="25.5">
      <c r="A24" s="223" t="s">
        <v>343</v>
      </c>
      <c r="B24" s="223" t="s">
        <v>344</v>
      </c>
      <c r="C24" s="229">
        <v>1236</v>
      </c>
      <c r="D24" s="228">
        <f t="shared" si="1"/>
        <v>8.465753424657533</v>
      </c>
      <c r="E24" s="230">
        <v>16</v>
      </c>
      <c r="F24" s="226">
        <f t="shared" si="0"/>
        <v>45.35922330097088</v>
      </c>
      <c r="G24" s="93"/>
      <c r="H24" s="94"/>
      <c r="I24" s="92"/>
      <c r="J24" s="92"/>
      <c r="K24" s="131"/>
      <c r="L24" s="93"/>
      <c r="M24" s="94"/>
      <c r="N24" s="92"/>
      <c r="O24" s="92"/>
      <c r="P24" s="131"/>
      <c r="Q24" s="93"/>
      <c r="R24" s="94"/>
      <c r="S24" s="92"/>
      <c r="T24" s="92"/>
      <c r="U24" s="131"/>
      <c r="V24" s="93"/>
      <c r="W24" s="94"/>
      <c r="X24" s="92"/>
      <c r="Y24" s="92"/>
      <c r="Z24" s="131"/>
      <c r="AA24" s="93"/>
      <c r="AB24" s="94"/>
      <c r="AC24" s="92"/>
      <c r="AD24" s="92"/>
      <c r="AE24" s="131"/>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row>
    <row r="25" spans="1:58" ht="25.5">
      <c r="A25" s="223" t="s">
        <v>343</v>
      </c>
      <c r="B25" s="223" t="s">
        <v>345</v>
      </c>
      <c r="C25" s="229">
        <v>1022</v>
      </c>
      <c r="D25" s="228">
        <f t="shared" si="1"/>
        <v>7</v>
      </c>
      <c r="E25" s="230">
        <v>6</v>
      </c>
      <c r="F25" s="226">
        <f t="shared" si="0"/>
        <v>20.57142857142857</v>
      </c>
      <c r="G25" s="93"/>
      <c r="H25" s="94"/>
      <c r="I25" s="92"/>
      <c r="J25" s="92"/>
      <c r="K25" s="131"/>
      <c r="L25" s="93"/>
      <c r="M25" s="94"/>
      <c r="N25" s="92"/>
      <c r="O25" s="92"/>
      <c r="P25" s="131"/>
      <c r="Q25" s="93"/>
      <c r="R25" s="94"/>
      <c r="S25" s="92"/>
      <c r="T25" s="92"/>
      <c r="U25" s="131"/>
      <c r="V25" s="93"/>
      <c r="W25" s="94"/>
      <c r="X25" s="92"/>
      <c r="Y25" s="92"/>
      <c r="Z25" s="131"/>
      <c r="AA25" s="93"/>
      <c r="AB25" s="94"/>
      <c r="AC25" s="92"/>
      <c r="AD25" s="92"/>
      <c r="AE25" s="131"/>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row>
    <row r="26" spans="1:58" ht="25.5">
      <c r="A26" s="223" t="s">
        <v>346</v>
      </c>
      <c r="B26" s="223" t="s">
        <v>347</v>
      </c>
      <c r="C26" s="229">
        <v>1374</v>
      </c>
      <c r="D26" s="228">
        <f t="shared" si="1"/>
        <v>9.410958904109588</v>
      </c>
      <c r="E26" s="230">
        <v>26</v>
      </c>
      <c r="F26" s="226">
        <f t="shared" si="0"/>
        <v>66.3056768558952</v>
      </c>
      <c r="G26" s="93"/>
      <c r="H26" s="94"/>
      <c r="I26" s="92"/>
      <c r="J26" s="92"/>
      <c r="K26" s="131"/>
      <c r="L26" s="93"/>
      <c r="M26" s="94"/>
      <c r="N26" s="92"/>
      <c r="O26" s="92"/>
      <c r="P26" s="131"/>
      <c r="Q26" s="93"/>
      <c r="R26" s="94"/>
      <c r="S26" s="92"/>
      <c r="T26" s="92"/>
      <c r="U26" s="131"/>
      <c r="V26" s="93"/>
      <c r="W26" s="94"/>
      <c r="X26" s="92"/>
      <c r="Y26" s="92"/>
      <c r="Z26" s="131"/>
      <c r="AA26" s="93"/>
      <c r="AB26" s="94"/>
      <c r="AC26" s="92"/>
      <c r="AD26" s="92"/>
      <c r="AE26" s="131"/>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row>
    <row r="27" spans="1:58" ht="14.25">
      <c r="A27" s="224"/>
      <c r="B27" s="90"/>
      <c r="C27" s="227"/>
      <c r="D27" s="228">
        <f t="shared" si="1"/>
      </c>
      <c r="E27" s="227"/>
      <c r="F27" s="226">
        <f t="shared" si="0"/>
      </c>
      <c r="G27" s="93"/>
      <c r="H27" s="94">
        <f>IF(ISBLANK('2.  Average Daily Census '!$F$28)=TRUE,"",'2.  Average Daily Census '!$F$28)</f>
      </c>
      <c r="I27" s="92">
        <f>IF(ISBLANK($G27)=TRUE,"",($H27/$D$7*$D27))</f>
      </c>
      <c r="J27" s="92">
        <f>IF(ISBLANK($G27)=TRUE,"",($G27/$I27*24))</f>
      </c>
      <c r="K27" s="131"/>
      <c r="L27" s="93"/>
      <c r="M27" s="94">
        <f>IF(ISBLANK('2.  Average Daily Census '!$I$28)=TRUE,"",'2.  Average Daily Census '!$I$28)</f>
      </c>
      <c r="N27" s="92">
        <f>IF(ISBLANK($L27)=TRUE,"",($M27/$D$7*$D27))</f>
      </c>
      <c r="O27" s="92">
        <f>IF(ISBLANK(L27)=TRUE,"",($L27/$N27*24))</f>
      </c>
      <c r="P27" s="131"/>
      <c r="Q27" s="93"/>
      <c r="R27" s="94">
        <f>IF(ISBLANK('2.  Average Daily Census '!$L$28)=TRUE,"",'2.  Average Daily Census '!$L$28)</f>
      </c>
      <c r="S27" s="92">
        <f>IF(ISBLANK($Q27)=TRUE,"",($R27/$D$7*$D27))</f>
      </c>
      <c r="T27" s="92">
        <f>IF(ISBLANK($Q27)=TRUE,"",($Q27/$S27*24))</f>
      </c>
      <c r="U27" s="131"/>
      <c r="V27" s="93"/>
      <c r="W27" s="94">
        <f>IF(ISBLANK('2.  Average Daily Census '!$O$28)=TRUE,"",'2.  Average Daily Census '!$O$28)</f>
      </c>
      <c r="X27" s="92">
        <f>IF(ISBLANK($V27)=TRUE,"",($W27/$D$7*$D27))</f>
      </c>
      <c r="Y27" s="92">
        <f>IF(ISBLANK($V27)=TRUE,"",($V27/$X27*24))</f>
      </c>
      <c r="Z27" s="131"/>
      <c r="AA27" s="93"/>
      <c r="AB27" s="94">
        <f>IF(ISBLANK('2.  Average Daily Census '!$R$28)=TRUE,"",'2.  Average Daily Census '!$R$28)</f>
      </c>
      <c r="AC27" s="92">
        <f>IF(ISBLANK($AA27)=TRUE,"",($AB27/$D$7*$D27))</f>
      </c>
      <c r="AD27" s="92">
        <f>IF(ISBLANK($AA27)=TRUE,"",($AA27/$AC27*24))</f>
      </c>
      <c r="AE27" s="131"/>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row>
    <row r="28" spans="1:58" ht="14.25">
      <c r="A28" s="224"/>
      <c r="B28" s="90"/>
      <c r="C28" s="227"/>
      <c r="D28" s="228">
        <f t="shared" si="1"/>
      </c>
      <c r="E28" s="227"/>
      <c r="F28" s="226">
        <f t="shared" si="0"/>
      </c>
      <c r="G28" s="93"/>
      <c r="H28" s="94">
        <f>IF(ISBLANK('2.  Average Daily Census '!$F$28)=TRUE,"",'2.  Average Daily Census '!$F$28)</f>
      </c>
      <c r="I28" s="92">
        <f>IF(ISBLANK($G28)=TRUE,"",($H28/$D$7*$D28))</f>
      </c>
      <c r="J28" s="92">
        <f>IF(ISBLANK($G28)=TRUE,"",($G28/$I28*24))</f>
      </c>
      <c r="K28" s="131"/>
      <c r="L28" s="93"/>
      <c r="M28" s="94">
        <f>IF(ISBLANK('2.  Average Daily Census '!$I$28)=TRUE,"",'2.  Average Daily Census '!$I$28)</f>
      </c>
      <c r="N28" s="92">
        <f>IF(ISBLANK($L28)=TRUE,"",($M28/$D$7*$D28))</f>
      </c>
      <c r="O28" s="92">
        <f>IF(ISBLANK(L28)=TRUE,"",($L28/$N28*24))</f>
      </c>
      <c r="P28" s="131"/>
      <c r="Q28" s="93"/>
      <c r="R28" s="94">
        <f>IF(ISBLANK('2.  Average Daily Census '!$L$28)=TRUE,"",'2.  Average Daily Census '!$L$28)</f>
      </c>
      <c r="S28" s="92">
        <f>IF(ISBLANK($Q28)=TRUE,"",($R28/$D$7*$D28))</f>
      </c>
      <c r="T28" s="92">
        <f>IF(ISBLANK($Q28)=TRUE,"",($Q28/$S28*24))</f>
      </c>
      <c r="U28" s="131"/>
      <c r="V28" s="93"/>
      <c r="W28" s="94">
        <f>IF(ISBLANK('2.  Average Daily Census '!$O$28)=TRUE,"",'2.  Average Daily Census '!$O$28)</f>
      </c>
      <c r="X28" s="92">
        <f>IF(ISBLANK($V28)=TRUE,"",($W28/$D$7*$D28))</f>
      </c>
      <c r="Y28" s="92">
        <f>IF(ISBLANK($V28)=TRUE,"",($V28/$X28*24))</f>
      </c>
      <c r="Z28" s="131"/>
      <c r="AA28" s="93"/>
      <c r="AB28" s="94">
        <f>IF(ISBLANK('2.  Average Daily Census '!$R$28)=TRUE,"",'2.  Average Daily Census '!$R$28)</f>
      </c>
      <c r="AC28" s="92">
        <f>IF(ISBLANK($AA28)=TRUE,"",($AB28/$D$7*$D28))</f>
      </c>
      <c r="AD28" s="92">
        <f>IF(ISBLANK($AA28)=TRUE,"",($AA28/$AC28*24))</f>
      </c>
      <c r="AE28" s="131"/>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row>
    <row r="29" spans="1:58" ht="14.25">
      <c r="A29" s="224"/>
      <c r="B29" s="90"/>
      <c r="C29" s="227"/>
      <c r="D29" s="228">
        <f t="shared" si="1"/>
      </c>
      <c r="E29" s="227"/>
      <c r="F29" s="226">
        <f t="shared" si="0"/>
      </c>
      <c r="G29" s="93"/>
      <c r="H29" s="94">
        <f>IF(ISBLANK('2.  Average Daily Census '!$F$28)=TRUE,"",'2.  Average Daily Census '!$F$28)</f>
      </c>
      <c r="I29" s="92">
        <f>IF(ISBLANK($G29)=TRUE,"",($H29/$D$7*$D29))</f>
      </c>
      <c r="J29" s="92">
        <f>IF(ISBLANK($G29)=TRUE,"",($G29/$I29*24))</f>
      </c>
      <c r="K29" s="131"/>
      <c r="L29" s="93"/>
      <c r="M29" s="94">
        <f>IF(ISBLANK('2.  Average Daily Census '!$I$28)=TRUE,"",'2.  Average Daily Census '!$I$28)</f>
      </c>
      <c r="N29" s="92">
        <f>IF(ISBLANK($L29)=TRUE,"",($M29/$D$7*$D29))</f>
      </c>
      <c r="O29" s="92">
        <f>IF(ISBLANK(L29)=TRUE,"",($L29/$N29*24))</f>
      </c>
      <c r="P29" s="131"/>
      <c r="Q29" s="93"/>
      <c r="R29" s="94">
        <f>IF(ISBLANK('2.  Average Daily Census '!$L$28)=TRUE,"",'2.  Average Daily Census '!$L$28)</f>
      </c>
      <c r="S29" s="92">
        <f>IF(ISBLANK($Q29)=TRUE,"",($R29/$D$7*$D29))</f>
      </c>
      <c r="T29" s="92">
        <f>IF(ISBLANK($Q29)=TRUE,"",($Q29/$S29*24))</f>
      </c>
      <c r="U29" s="131"/>
      <c r="V29" s="93"/>
      <c r="W29" s="94">
        <f>IF(ISBLANK('2.  Average Daily Census '!$O$28)=TRUE,"",'2.  Average Daily Census '!$O$28)</f>
      </c>
      <c r="X29" s="92">
        <f>IF(ISBLANK($V29)=TRUE,"",($W29/$D$7*$D29))</f>
      </c>
      <c r="Y29" s="92">
        <f>IF(ISBLANK($V29)=TRUE,"",($V29/$X29*24))</f>
      </c>
      <c r="Z29" s="131"/>
      <c r="AA29" s="93"/>
      <c r="AB29" s="94">
        <f>IF(ISBLANK('2.  Average Daily Census '!$R$28)=TRUE,"",'2.  Average Daily Census '!$R$28)</f>
      </c>
      <c r="AC29" s="92">
        <f>IF(ISBLANK($AA29)=TRUE,"",($AB29/$D$7*$D29))</f>
      </c>
      <c r="AD29" s="92">
        <f>IF(ISBLANK($AA29)=TRUE,"",($AA29/$AC29*24))</f>
      </c>
      <c r="AE29" s="131"/>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row>
    <row r="30" spans="1:58" ht="14.25">
      <c r="A30" s="224"/>
      <c r="B30" s="90"/>
      <c r="C30" s="227"/>
      <c r="D30" s="228">
        <f t="shared" si="1"/>
      </c>
      <c r="E30" s="227"/>
      <c r="F30" s="226">
        <f t="shared" si="0"/>
      </c>
      <c r="G30" s="93"/>
      <c r="H30" s="94">
        <f>IF(ISBLANK('2.  Average Daily Census '!$F$28)=TRUE,"",'2.  Average Daily Census '!$F$28)</f>
      </c>
      <c r="I30" s="92">
        <f>IF(ISBLANK($G30)=TRUE,"",($H30/$D$7*$D30))</f>
      </c>
      <c r="J30" s="92">
        <f>IF(ISBLANK($G30)=TRUE,"",($G30/$I30*24))</f>
      </c>
      <c r="K30" s="131"/>
      <c r="L30" s="93"/>
      <c r="M30" s="94">
        <f>IF(ISBLANK('2.  Average Daily Census '!$I$28)=TRUE,"",'2.  Average Daily Census '!$I$28)</f>
      </c>
      <c r="N30" s="92">
        <f>IF(ISBLANK($L30)=TRUE,"",($M30/$D$7*$D30))</f>
      </c>
      <c r="O30" s="92">
        <f>IF(ISBLANK(L30)=TRUE,"",($L30/$N30*24))</f>
      </c>
      <c r="P30" s="131"/>
      <c r="Q30" s="93"/>
      <c r="R30" s="94">
        <f>IF(ISBLANK('2.  Average Daily Census '!$L$28)=TRUE,"",'2.  Average Daily Census '!$L$28)</f>
      </c>
      <c r="S30" s="92">
        <f>IF(ISBLANK($Q30)=TRUE,"",($R30/$D$7*$D30))</f>
      </c>
      <c r="T30" s="92">
        <f>IF(ISBLANK($Q30)=TRUE,"",($Q30/$S30*24))</f>
      </c>
      <c r="U30" s="131"/>
      <c r="V30" s="93"/>
      <c r="W30" s="94">
        <f>IF(ISBLANK('2.  Average Daily Census '!$O$28)=TRUE,"",'2.  Average Daily Census '!$O$28)</f>
      </c>
      <c r="X30" s="92">
        <f>IF(ISBLANK($V30)=TRUE,"",($W30/$D$7*$D30))</f>
      </c>
      <c r="Y30" s="92">
        <f>IF(ISBLANK($V30)=TRUE,"",($V30/$X30*24))</f>
      </c>
      <c r="Z30" s="131"/>
      <c r="AA30" s="93"/>
      <c r="AB30" s="94">
        <f>IF(ISBLANK('2.  Average Daily Census '!$R$28)=TRUE,"",'2.  Average Daily Census '!$R$28)</f>
      </c>
      <c r="AC30" s="92">
        <f>IF(ISBLANK($AA30)=TRUE,"",($AB30/$D$7*$D30))</f>
      </c>
      <c r="AD30" s="92">
        <f>IF(ISBLANK($AA30)=TRUE,"",($AA30/$AC30*24))</f>
      </c>
      <c r="AE30" s="131"/>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row>
    <row r="37" spans="1:11" ht="14.25">
      <c r="A37" s="166">
        <v>1</v>
      </c>
      <c r="B37" s="309" t="s">
        <v>161</v>
      </c>
      <c r="C37" s="290"/>
      <c r="D37" s="290"/>
      <c r="E37" s="290"/>
      <c r="F37" s="290"/>
      <c r="G37" s="290"/>
      <c r="H37" s="290"/>
      <c r="I37" s="290"/>
      <c r="J37" s="290"/>
      <c r="K37" s="290"/>
    </row>
    <row r="38" spans="1:11" ht="14.25">
      <c r="A38" s="215"/>
      <c r="B38" s="326" t="s">
        <v>115</v>
      </c>
      <c r="C38" s="290"/>
      <c r="D38" s="290"/>
      <c r="E38" s="290"/>
      <c r="F38" s="290"/>
      <c r="G38" s="290"/>
      <c r="H38" s="290"/>
      <c r="I38" s="290"/>
      <c r="J38" s="290"/>
      <c r="K38" s="290"/>
    </row>
  </sheetData>
  <sheetProtection/>
  <mergeCells count="14">
    <mergeCell ref="V4:Z4"/>
    <mergeCell ref="A1:AE1"/>
    <mergeCell ref="AA4:AE4"/>
    <mergeCell ref="V5:Z5"/>
    <mergeCell ref="AA5:AE5"/>
    <mergeCell ref="G5:K5"/>
    <mergeCell ref="L5:P5"/>
    <mergeCell ref="Q5:U5"/>
    <mergeCell ref="B37:K37"/>
    <mergeCell ref="B38:K38"/>
    <mergeCell ref="C4:F5"/>
    <mergeCell ref="G4:K4"/>
    <mergeCell ref="L4:P4"/>
    <mergeCell ref="Q4:U4"/>
  </mergeCells>
  <conditionalFormatting sqref="C3">
    <cfRule type="cellIs" priority="4" dxfId="0" operator="lessThanOrEqual" stopIfTrue="1">
      <formula>0</formula>
    </cfRule>
  </conditionalFormatting>
  <printOptions horizontalCentered="1"/>
  <pageMargins left="0.25" right="0.25" top="0.45" bottom="0.75" header="0.5" footer="0.5"/>
  <pageSetup fitToHeight="1" fitToWidth="1" horizontalDpi="600" verticalDpi="600" orientation="landscape" scale="64" r:id="rId1"/>
  <headerFooter alignWithMargins="0">
    <oddFooter>&amp;L&amp;8&amp;K000000&amp;F&amp;C&amp;8© SMS, Inc., 2021</oddFooter>
  </headerFooter>
</worksheet>
</file>

<file path=xl/worksheets/sheet13.xml><?xml version="1.0" encoding="utf-8"?>
<worksheet xmlns="http://schemas.openxmlformats.org/spreadsheetml/2006/main" xmlns:r="http://schemas.openxmlformats.org/officeDocument/2006/relationships">
  <sheetPr>
    <tabColor indexed="52"/>
    <pageSetUpPr fitToPage="1"/>
  </sheetPr>
  <dimension ref="A1:BF30"/>
  <sheetViews>
    <sheetView tabSelected="1" zoomScalePageLayoutView="0" workbookViewId="0" topLeftCell="A14">
      <selection activeCell="U44" sqref="U44"/>
    </sheetView>
  </sheetViews>
  <sheetFormatPr defaultColWidth="11.421875" defaultRowHeight="12.75" outlineLevelCol="1"/>
  <cols>
    <col min="1" max="1" width="20.00390625" style="89" customWidth="1"/>
    <col min="2" max="2" width="12.42187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8" width="11.421875" style="109" customWidth="1"/>
    <col min="59" max="16384" width="11.421875" style="89" customWidth="1"/>
  </cols>
  <sheetData>
    <row r="1" spans="1:58" ht="15">
      <c r="A1" s="312" t="s">
        <v>384</v>
      </c>
      <c r="B1" s="312"/>
      <c r="C1" s="312"/>
      <c r="D1" s="312"/>
      <c r="E1" s="312"/>
      <c r="F1" s="312"/>
      <c r="G1" s="312"/>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1:58" ht="15">
      <c r="A2" s="143"/>
      <c r="B2" s="143"/>
      <c r="C2" s="143"/>
      <c r="D2" s="143"/>
      <c r="E2" s="143"/>
      <c r="F2" s="143"/>
      <c r="G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1:58" ht="15.75">
      <c r="A3" s="206" t="s">
        <v>163</v>
      </c>
      <c r="B3" s="209"/>
      <c r="C3" s="208">
        <f>$D$7</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58" ht="15">
      <c r="A4" s="170"/>
      <c r="B4" s="171"/>
      <c r="C4" s="310" t="s">
        <v>54</v>
      </c>
      <c r="D4" s="311"/>
      <c r="E4" s="311"/>
      <c r="F4" s="31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58" ht="12.75">
      <c r="A5" s="173"/>
      <c r="B5" s="171"/>
      <c r="C5" s="311"/>
      <c r="D5" s="311"/>
      <c r="E5" s="311"/>
      <c r="F5" s="311"/>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ht="85.5" customHeight="1">
      <c r="A6" s="174"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4.25">
      <c r="A7" s="182"/>
      <c r="B7" s="182"/>
      <c r="C7" s="102"/>
      <c r="D7" s="101">
        <f>'2.  Average Daily Census '!$G$13</f>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row>
    <row r="8" spans="1:58" ht="14.25">
      <c r="A8" s="240" t="s">
        <v>290</v>
      </c>
      <c r="B8" s="110" t="s">
        <v>186</v>
      </c>
      <c r="C8" s="227"/>
      <c r="D8" s="226">
        <f aca="true" t="shared" si="0" ref="D8:D25">IF(ISBLANK($C8)=TRUE,"",($C8/365))</f>
      </c>
      <c r="E8" s="227"/>
      <c r="F8" s="226">
        <f aca="true" t="shared" si="1" ref="F8:F25">IF(ISBLANK($E8)=TRUE,"",($E8/$D8*24))</f>
      </c>
      <c r="G8" s="93"/>
      <c r="H8" s="94">
        <f>IF(ISBLANK('2.  Average Daily Census '!$F$28)=TRUE,"",'2.  Average Daily Census '!$F$28)</f>
      </c>
      <c r="I8" s="92">
        <f aca="true" t="shared" si="2" ref="I8:I25">IF(ISBLANK($G8)=TRUE,"",($H8/$D$7*$D8))</f>
      </c>
      <c r="J8" s="92">
        <f aca="true" t="shared" si="3" ref="J8:J25">IF(ISBLANK($G8)=TRUE,"",($G8/$I8*24))</f>
      </c>
      <c r="K8" s="131"/>
      <c r="L8" s="93"/>
      <c r="M8" s="94">
        <f>IF(ISBLANK('2.  Average Daily Census '!$I$28)=TRUE,"",'2.  Average Daily Census '!$I$28)</f>
      </c>
      <c r="N8" s="92">
        <f aca="true" t="shared" si="4" ref="N8:N25">IF(ISBLANK($L8)=TRUE,"",($M8/$D$7*$D8))</f>
      </c>
      <c r="O8" s="92">
        <f aca="true" t="shared" si="5" ref="O8:O13">IF(ISBLANK(L8)=TRUE,"",($L8/$N8*24))</f>
      </c>
      <c r="P8" s="131"/>
      <c r="Q8" s="93"/>
      <c r="R8" s="94">
        <f>IF(ISBLANK('2.  Average Daily Census '!$L$28)=TRUE,"",'2.  Average Daily Census '!$L$28)</f>
      </c>
      <c r="S8" s="92">
        <f aca="true" t="shared" si="6" ref="S8:S25">IF(ISBLANK($Q8)=TRUE,"",($R8/$D$7*$D8))</f>
      </c>
      <c r="T8" s="92">
        <f aca="true" t="shared" si="7" ref="T8:T25">IF(ISBLANK($Q8)=TRUE,"",($Q8/$S8*24))</f>
      </c>
      <c r="U8" s="131"/>
      <c r="V8" s="93"/>
      <c r="W8" s="94">
        <f>IF(ISBLANK('2.  Average Daily Census '!$O$28)=TRUE,"",'2.  Average Daily Census '!$O$28)</f>
      </c>
      <c r="X8" s="92">
        <f aca="true" t="shared" si="8" ref="X8:X25">IF(ISBLANK($V8)=TRUE,"",($W8/$D$7*$D8))</f>
      </c>
      <c r="Y8" s="92">
        <f aca="true" t="shared" si="9" ref="Y8:Y25">IF(ISBLANK($V8)=TRUE,"",($V8/$X8*24))</f>
      </c>
      <c r="Z8" s="131"/>
      <c r="AA8" s="93"/>
      <c r="AB8" s="94">
        <f>IF(ISBLANK('2.  Average Daily Census '!$R$28)=TRUE,"",'2.  Average Daily Census '!$R$28)</f>
      </c>
      <c r="AC8" s="92">
        <f aca="true" t="shared" si="10" ref="AC8:AC25">IF(ISBLANK($AA8)=TRUE,"",($AB8/$D$7*$D8))</f>
      </c>
      <c r="AD8" s="92">
        <f aca="true" t="shared" si="11" ref="AD8:AD25">IF(ISBLANK($AA8)=TRUE,"",($AA8/$AC8*24))</f>
      </c>
      <c r="AE8" s="131"/>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row>
    <row r="9" spans="1:58" ht="14.25">
      <c r="A9" s="241" t="s">
        <v>291</v>
      </c>
      <c r="B9" s="244"/>
      <c r="C9" s="227"/>
      <c r="D9" s="226">
        <f t="shared" si="0"/>
      </c>
      <c r="E9" s="227"/>
      <c r="F9" s="226">
        <f t="shared" si="1"/>
      </c>
      <c r="G9" s="93"/>
      <c r="H9" s="94">
        <f>IF(ISBLANK('2.  Average Daily Census '!$F$28)=TRUE,"",'2.  Average Daily Census '!$F$28)</f>
      </c>
      <c r="I9" s="92">
        <f t="shared" si="2"/>
      </c>
      <c r="J9" s="92">
        <f t="shared" si="3"/>
      </c>
      <c r="K9" s="131"/>
      <c r="L9" s="93"/>
      <c r="M9" s="94">
        <f>IF(ISBLANK('2.  Average Daily Census '!$I$28)=TRUE,"",'2.  Average Daily Census '!$I$28)</f>
      </c>
      <c r="N9" s="92">
        <f t="shared" si="4"/>
      </c>
      <c r="O9" s="92">
        <f t="shared" si="5"/>
      </c>
      <c r="P9" s="131"/>
      <c r="Q9" s="93"/>
      <c r="R9" s="94">
        <f>IF(ISBLANK('2.  Average Daily Census '!$L$28)=TRUE,"",'2.  Average Daily Census '!$L$28)</f>
      </c>
      <c r="S9" s="92">
        <f t="shared" si="6"/>
      </c>
      <c r="T9" s="92">
        <f t="shared" si="7"/>
      </c>
      <c r="U9" s="131"/>
      <c r="V9" s="93"/>
      <c r="W9" s="94">
        <f>IF(ISBLANK('2.  Average Daily Census '!$O$28)=TRUE,"",'2.  Average Daily Census '!$O$28)</f>
      </c>
      <c r="X9" s="92">
        <f t="shared" si="8"/>
      </c>
      <c r="Y9" s="92">
        <f t="shared" si="9"/>
      </c>
      <c r="Z9" s="131"/>
      <c r="AA9" s="93"/>
      <c r="AB9" s="94">
        <f>IF(ISBLANK('2.  Average Daily Census '!$R$28)=TRUE,"",'2.  Average Daily Census '!$R$28)</f>
      </c>
      <c r="AC9" s="92">
        <f t="shared" si="10"/>
      </c>
      <c r="AD9" s="92">
        <f t="shared" si="11"/>
      </c>
      <c r="AE9" s="131"/>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row>
    <row r="10" spans="1:58" ht="14.25">
      <c r="A10" s="241" t="s">
        <v>292</v>
      </c>
      <c r="B10" s="244"/>
      <c r="C10" s="227"/>
      <c r="D10" s="226">
        <f t="shared" si="0"/>
      </c>
      <c r="E10" s="227"/>
      <c r="F10" s="226">
        <f t="shared" si="1"/>
      </c>
      <c r="G10" s="93"/>
      <c r="H10" s="94">
        <f>IF(ISBLANK('2.  Average Daily Census '!$F$28)=TRUE,"",'2.  Average Daily Census '!$F$28)</f>
      </c>
      <c r="I10" s="92">
        <f t="shared" si="2"/>
      </c>
      <c r="J10" s="92">
        <f t="shared" si="3"/>
      </c>
      <c r="K10" s="131"/>
      <c r="L10" s="93"/>
      <c r="M10" s="94">
        <f>IF(ISBLANK('2.  Average Daily Census '!$I$28)=TRUE,"",'2.  Average Daily Census '!$I$28)</f>
      </c>
      <c r="N10" s="92">
        <f t="shared" si="4"/>
      </c>
      <c r="O10" s="92">
        <f t="shared" si="5"/>
      </c>
      <c r="P10" s="131"/>
      <c r="Q10" s="93"/>
      <c r="R10" s="94">
        <f>IF(ISBLANK('2.  Average Daily Census '!$L$28)=TRUE,"",'2.  Average Daily Census '!$L$28)</f>
      </c>
      <c r="S10" s="92">
        <f t="shared" si="6"/>
      </c>
      <c r="T10" s="92">
        <f t="shared" si="7"/>
      </c>
      <c r="U10" s="131"/>
      <c r="V10" s="93"/>
      <c r="W10" s="94">
        <f>IF(ISBLANK('2.  Average Daily Census '!$O$28)=TRUE,"",'2.  Average Daily Census '!$O$28)</f>
      </c>
      <c r="X10" s="92">
        <f t="shared" si="8"/>
      </c>
      <c r="Y10" s="92">
        <f t="shared" si="9"/>
      </c>
      <c r="Z10" s="131"/>
      <c r="AA10" s="93"/>
      <c r="AB10" s="94">
        <f>IF(ISBLANK('2.  Average Daily Census '!$R$28)=TRUE,"",'2.  Average Daily Census '!$R$28)</f>
      </c>
      <c r="AC10" s="92">
        <f t="shared" si="10"/>
      </c>
      <c r="AD10" s="92">
        <f t="shared" si="11"/>
      </c>
      <c r="AE10" s="131"/>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ht="14.25">
      <c r="A11" s="241" t="s">
        <v>293</v>
      </c>
      <c r="B11" s="244"/>
      <c r="C11" s="227"/>
      <c r="D11" s="226">
        <f t="shared" si="0"/>
      </c>
      <c r="E11" s="227"/>
      <c r="F11" s="226">
        <f t="shared" si="1"/>
      </c>
      <c r="G11" s="93"/>
      <c r="H11" s="94">
        <f>IF(ISBLANK('2.  Average Daily Census '!$F$28)=TRUE,"",'2.  Average Daily Census '!$F$28)</f>
      </c>
      <c r="I11" s="92">
        <f t="shared" si="2"/>
      </c>
      <c r="J11" s="92">
        <f t="shared" si="3"/>
      </c>
      <c r="K11" s="131"/>
      <c r="L11" s="93"/>
      <c r="M11" s="94">
        <f>IF(ISBLANK('2.  Average Daily Census '!$I$28)=TRUE,"",'2.  Average Daily Census '!$I$28)</f>
      </c>
      <c r="N11" s="92">
        <f t="shared" si="4"/>
      </c>
      <c r="O11" s="92">
        <f t="shared" si="5"/>
      </c>
      <c r="P11" s="131"/>
      <c r="Q11" s="93"/>
      <c r="R11" s="94">
        <f>IF(ISBLANK('2.  Average Daily Census '!$L$28)=TRUE,"",'2.  Average Daily Census '!$L$28)</f>
      </c>
      <c r="S11" s="92">
        <f t="shared" si="6"/>
      </c>
      <c r="T11" s="92">
        <f t="shared" si="7"/>
      </c>
      <c r="U11" s="131"/>
      <c r="V11" s="93"/>
      <c r="W11" s="94">
        <f>IF(ISBLANK('2.  Average Daily Census '!$O$28)=TRUE,"",'2.  Average Daily Census '!$O$28)</f>
      </c>
      <c r="X11" s="92">
        <f t="shared" si="8"/>
      </c>
      <c r="Y11" s="92">
        <f t="shared" si="9"/>
      </c>
      <c r="Z11" s="131"/>
      <c r="AA11" s="93"/>
      <c r="AB11" s="94">
        <f>IF(ISBLANK('2.  Average Daily Census '!$R$28)=TRUE,"",'2.  Average Daily Census '!$R$28)</f>
      </c>
      <c r="AC11" s="92">
        <f t="shared" si="10"/>
      </c>
      <c r="AD11" s="92">
        <f t="shared" si="11"/>
      </c>
      <c r="AE11" s="131"/>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row>
    <row r="12" spans="1:58" ht="14.25">
      <c r="A12" s="241" t="s">
        <v>294</v>
      </c>
      <c r="B12" s="244"/>
      <c r="C12" s="227"/>
      <c r="D12" s="226">
        <f t="shared" si="0"/>
      </c>
      <c r="E12" s="227"/>
      <c r="F12" s="226">
        <f t="shared" si="1"/>
      </c>
      <c r="G12" s="93"/>
      <c r="H12" s="94">
        <f>IF(ISBLANK('2.  Average Daily Census '!$F$28)=TRUE,"",'2.  Average Daily Census '!$F$28)</f>
      </c>
      <c r="I12" s="92">
        <f t="shared" si="2"/>
      </c>
      <c r="J12" s="92">
        <f t="shared" si="3"/>
      </c>
      <c r="K12" s="131"/>
      <c r="L12" s="93"/>
      <c r="M12" s="94">
        <f>IF(ISBLANK('2.  Average Daily Census '!$I$28)=TRUE,"",'2.  Average Daily Census '!$I$28)</f>
      </c>
      <c r="N12" s="92">
        <f t="shared" si="4"/>
      </c>
      <c r="O12" s="92">
        <f t="shared" si="5"/>
      </c>
      <c r="P12" s="131"/>
      <c r="Q12" s="93"/>
      <c r="R12" s="94">
        <f>IF(ISBLANK('2.  Average Daily Census '!$L$28)=TRUE,"",'2.  Average Daily Census '!$L$28)</f>
      </c>
      <c r="S12" s="92">
        <f t="shared" si="6"/>
      </c>
      <c r="T12" s="92">
        <f t="shared" si="7"/>
      </c>
      <c r="U12" s="131"/>
      <c r="V12" s="93"/>
      <c r="W12" s="94">
        <f>IF(ISBLANK('2.  Average Daily Census '!$O$28)=TRUE,"",'2.  Average Daily Census '!$O$28)</f>
      </c>
      <c r="X12" s="92">
        <f t="shared" si="8"/>
      </c>
      <c r="Y12" s="92">
        <f t="shared" si="9"/>
      </c>
      <c r="Z12" s="131"/>
      <c r="AA12" s="93"/>
      <c r="AB12" s="94">
        <f>IF(ISBLANK('2.  Average Daily Census '!$R$28)=TRUE,"",'2.  Average Daily Census '!$R$28)</f>
      </c>
      <c r="AC12" s="92">
        <f t="shared" si="10"/>
      </c>
      <c r="AD12" s="92">
        <f t="shared" si="11"/>
      </c>
      <c r="AE12" s="131"/>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14.25">
      <c r="A13" s="241" t="s">
        <v>295</v>
      </c>
      <c r="B13" s="244"/>
      <c r="C13" s="227"/>
      <c r="D13" s="226">
        <f t="shared" si="0"/>
      </c>
      <c r="E13" s="227"/>
      <c r="F13" s="226">
        <f t="shared" si="1"/>
      </c>
      <c r="G13" s="93"/>
      <c r="H13" s="94">
        <f>IF(ISBLANK('2.  Average Daily Census '!$F$28)=TRUE,"",'2.  Average Daily Census '!$F$28)</f>
      </c>
      <c r="I13" s="92">
        <f t="shared" si="2"/>
      </c>
      <c r="J13" s="92">
        <f t="shared" si="3"/>
      </c>
      <c r="K13" s="131"/>
      <c r="L13" s="93"/>
      <c r="M13" s="94">
        <f>IF(ISBLANK('2.  Average Daily Census '!$I$28)=TRUE,"",'2.  Average Daily Census '!$I$28)</f>
      </c>
      <c r="N13" s="92">
        <f t="shared" si="4"/>
      </c>
      <c r="O13" s="92">
        <f t="shared" si="5"/>
      </c>
      <c r="P13" s="131"/>
      <c r="Q13" s="93"/>
      <c r="R13" s="94">
        <f>IF(ISBLANK('2.  Average Daily Census '!$L$28)=TRUE,"",'2.  Average Daily Census '!$L$28)</f>
      </c>
      <c r="S13" s="92">
        <f t="shared" si="6"/>
      </c>
      <c r="T13" s="92">
        <f t="shared" si="7"/>
      </c>
      <c r="U13" s="131"/>
      <c r="V13" s="93"/>
      <c r="W13" s="94">
        <f>IF(ISBLANK('2.  Average Daily Census '!$O$28)=TRUE,"",'2.  Average Daily Census '!$O$28)</f>
      </c>
      <c r="X13" s="92">
        <f t="shared" si="8"/>
      </c>
      <c r="Y13" s="92">
        <f t="shared" si="9"/>
      </c>
      <c r="Z13" s="131"/>
      <c r="AA13" s="93"/>
      <c r="AB13" s="94">
        <f>IF(ISBLANK('2.  Average Daily Census '!$R$28)=TRUE,"",'2.  Average Daily Census '!$R$28)</f>
      </c>
      <c r="AC13" s="92">
        <f t="shared" si="10"/>
      </c>
      <c r="AD13" s="92">
        <f t="shared" si="11"/>
      </c>
      <c r="AE13" s="131"/>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14" spans="1:31" ht="14.25">
      <c r="A14" s="241" t="s">
        <v>296</v>
      </c>
      <c r="B14" s="244"/>
      <c r="C14" s="227"/>
      <c r="D14" s="226">
        <f t="shared" si="0"/>
      </c>
      <c r="E14" s="227"/>
      <c r="F14" s="226">
        <f t="shared" si="1"/>
      </c>
      <c r="G14" s="93"/>
      <c r="H14" s="94">
        <f>IF(ISBLANK('2.  Average Daily Census '!$F$28)=TRUE,"",'2.  Average Daily Census '!$F$28)</f>
      </c>
      <c r="I14" s="92">
        <f t="shared" si="2"/>
      </c>
      <c r="J14" s="92">
        <f t="shared" si="3"/>
      </c>
      <c r="K14" s="131"/>
      <c r="L14" s="93"/>
      <c r="M14" s="94">
        <f>IF(ISBLANK('2.  Average Daily Census '!$I$28)=TRUE,"",'2.  Average Daily Census '!$I$28)</f>
      </c>
      <c r="N14" s="92">
        <f t="shared" si="4"/>
      </c>
      <c r="O14" s="92">
        <f aca="true" t="shared" si="12" ref="O14:O25">IF(ISBLANK(L14)=TRUE,"",($L14/$N14*24))</f>
      </c>
      <c r="P14" s="131"/>
      <c r="Q14" s="93"/>
      <c r="R14" s="94">
        <f>IF(ISBLANK('2.  Average Daily Census '!$L$28)=TRUE,"",'2.  Average Daily Census '!$L$28)</f>
      </c>
      <c r="S14" s="92">
        <f t="shared" si="6"/>
      </c>
      <c r="T14" s="92">
        <f t="shared" si="7"/>
      </c>
      <c r="U14" s="131"/>
      <c r="V14" s="93"/>
      <c r="W14" s="94">
        <f>IF(ISBLANK('2.  Average Daily Census '!$O$28)=TRUE,"",'2.  Average Daily Census '!$O$28)</f>
      </c>
      <c r="X14" s="92">
        <f t="shared" si="8"/>
      </c>
      <c r="Y14" s="92">
        <f t="shared" si="9"/>
      </c>
      <c r="Z14" s="131"/>
      <c r="AA14" s="93"/>
      <c r="AB14" s="94">
        <f>IF(ISBLANK('2.  Average Daily Census '!$R$28)=TRUE,"",'2.  Average Daily Census '!$R$28)</f>
      </c>
      <c r="AC14" s="92">
        <f t="shared" si="10"/>
      </c>
      <c r="AD14" s="92">
        <f t="shared" si="11"/>
      </c>
      <c r="AE14" s="131"/>
    </row>
    <row r="15" spans="1:31" ht="14.25">
      <c r="A15" s="241" t="s">
        <v>297</v>
      </c>
      <c r="B15" s="244"/>
      <c r="C15" s="227"/>
      <c r="D15" s="226">
        <f t="shared" si="0"/>
      </c>
      <c r="E15" s="227"/>
      <c r="F15" s="226">
        <f t="shared" si="1"/>
      </c>
      <c r="G15" s="93"/>
      <c r="H15" s="94">
        <f>IF(ISBLANK('2.  Average Daily Census '!$F$28)=TRUE,"",'2.  Average Daily Census '!$F$28)</f>
      </c>
      <c r="I15" s="92">
        <f t="shared" si="2"/>
      </c>
      <c r="J15" s="92">
        <f t="shared" si="3"/>
      </c>
      <c r="K15" s="131"/>
      <c r="L15" s="93"/>
      <c r="M15" s="94">
        <f>IF(ISBLANK('2.  Average Daily Census '!$I$28)=TRUE,"",'2.  Average Daily Census '!$I$28)</f>
      </c>
      <c r="N15" s="92">
        <f t="shared" si="4"/>
      </c>
      <c r="O15" s="92">
        <f t="shared" si="12"/>
      </c>
      <c r="P15" s="131"/>
      <c r="Q15" s="93"/>
      <c r="R15" s="94">
        <f>IF(ISBLANK('2.  Average Daily Census '!$L$28)=TRUE,"",'2.  Average Daily Census '!$L$28)</f>
      </c>
      <c r="S15" s="92">
        <f t="shared" si="6"/>
      </c>
      <c r="T15" s="92">
        <f t="shared" si="7"/>
      </c>
      <c r="U15" s="131"/>
      <c r="V15" s="93"/>
      <c r="W15" s="94">
        <f>IF(ISBLANK('2.  Average Daily Census '!$O$28)=TRUE,"",'2.  Average Daily Census '!$O$28)</f>
      </c>
      <c r="X15" s="92">
        <f t="shared" si="8"/>
      </c>
      <c r="Y15" s="92">
        <f t="shared" si="9"/>
      </c>
      <c r="Z15" s="131"/>
      <c r="AA15" s="93"/>
      <c r="AB15" s="94">
        <f>IF(ISBLANK('2.  Average Daily Census '!$R$28)=TRUE,"",'2.  Average Daily Census '!$R$28)</f>
      </c>
      <c r="AC15" s="92">
        <f t="shared" si="10"/>
      </c>
      <c r="AD15" s="92">
        <f t="shared" si="11"/>
      </c>
      <c r="AE15" s="131"/>
    </row>
    <row r="16" spans="1:31" ht="14.25">
      <c r="A16" s="242" t="s">
        <v>359</v>
      </c>
      <c r="B16" s="244"/>
      <c r="C16" s="227"/>
      <c r="D16" s="226">
        <f t="shared" si="0"/>
      </c>
      <c r="E16" s="227"/>
      <c r="F16" s="226">
        <f t="shared" si="1"/>
      </c>
      <c r="G16" s="93"/>
      <c r="H16" s="94">
        <f>IF(ISBLANK('2.  Average Daily Census '!$F$28)=TRUE,"",'2.  Average Daily Census '!$F$28)</f>
      </c>
      <c r="I16" s="92">
        <f t="shared" si="2"/>
      </c>
      <c r="J16" s="92">
        <f t="shared" si="3"/>
      </c>
      <c r="K16" s="131"/>
      <c r="L16" s="93"/>
      <c r="M16" s="94">
        <f>IF(ISBLANK('2.  Average Daily Census '!$I$28)=TRUE,"",'2.  Average Daily Census '!$I$28)</f>
      </c>
      <c r="N16" s="92">
        <f t="shared" si="4"/>
      </c>
      <c r="O16" s="92">
        <f t="shared" si="12"/>
      </c>
      <c r="P16" s="131"/>
      <c r="Q16" s="93"/>
      <c r="R16" s="94">
        <f>IF(ISBLANK('2.  Average Daily Census '!$L$28)=TRUE,"",'2.  Average Daily Census '!$L$28)</f>
      </c>
      <c r="S16" s="92">
        <f t="shared" si="6"/>
      </c>
      <c r="T16" s="92">
        <f t="shared" si="7"/>
      </c>
      <c r="U16" s="131"/>
      <c r="V16" s="93"/>
      <c r="W16" s="94">
        <f>IF(ISBLANK('2.  Average Daily Census '!$O$28)=TRUE,"",'2.  Average Daily Census '!$O$28)</f>
      </c>
      <c r="X16" s="92">
        <f t="shared" si="8"/>
      </c>
      <c r="Y16" s="92">
        <f t="shared" si="9"/>
      </c>
      <c r="Z16" s="131"/>
      <c r="AA16" s="93"/>
      <c r="AB16" s="94">
        <f>IF(ISBLANK('2.  Average Daily Census '!$R$28)=TRUE,"",'2.  Average Daily Census '!$R$28)</f>
      </c>
      <c r="AC16" s="92">
        <f t="shared" si="10"/>
      </c>
      <c r="AD16" s="92">
        <f t="shared" si="11"/>
      </c>
      <c r="AE16" s="131"/>
    </row>
    <row r="17" spans="1:31" ht="14.25">
      <c r="A17" s="241" t="s">
        <v>298</v>
      </c>
      <c r="B17" s="244"/>
      <c r="C17" s="227"/>
      <c r="D17" s="226">
        <f t="shared" si="0"/>
      </c>
      <c r="E17" s="227"/>
      <c r="F17" s="226">
        <f t="shared" si="1"/>
      </c>
      <c r="G17" s="93"/>
      <c r="H17" s="94">
        <f>IF(ISBLANK('2.  Average Daily Census '!$F$28)=TRUE,"",'2.  Average Daily Census '!$F$28)</f>
      </c>
      <c r="I17" s="92">
        <f t="shared" si="2"/>
      </c>
      <c r="J17" s="92">
        <f t="shared" si="3"/>
      </c>
      <c r="K17" s="131"/>
      <c r="L17" s="93"/>
      <c r="M17" s="94">
        <f>IF(ISBLANK('2.  Average Daily Census '!$I$28)=TRUE,"",'2.  Average Daily Census '!$I$28)</f>
      </c>
      <c r="N17" s="92">
        <f t="shared" si="4"/>
      </c>
      <c r="O17" s="92">
        <f t="shared" si="12"/>
      </c>
      <c r="P17" s="131"/>
      <c r="Q17" s="93"/>
      <c r="R17" s="94">
        <f>IF(ISBLANK('2.  Average Daily Census '!$L$28)=TRUE,"",'2.  Average Daily Census '!$L$28)</f>
      </c>
      <c r="S17" s="92">
        <f t="shared" si="6"/>
      </c>
      <c r="T17" s="92">
        <f t="shared" si="7"/>
      </c>
      <c r="U17" s="131"/>
      <c r="V17" s="93"/>
      <c r="W17" s="94">
        <f>IF(ISBLANK('2.  Average Daily Census '!$O$28)=TRUE,"",'2.  Average Daily Census '!$O$28)</f>
      </c>
      <c r="X17" s="92">
        <f t="shared" si="8"/>
      </c>
      <c r="Y17" s="92">
        <f t="shared" si="9"/>
      </c>
      <c r="Z17" s="131"/>
      <c r="AA17" s="93"/>
      <c r="AB17" s="94">
        <f>IF(ISBLANK('2.  Average Daily Census '!$R$28)=TRUE,"",'2.  Average Daily Census '!$R$28)</f>
      </c>
      <c r="AC17" s="92">
        <f t="shared" si="10"/>
      </c>
      <c r="AD17" s="92">
        <f t="shared" si="11"/>
      </c>
      <c r="AE17" s="131"/>
    </row>
    <row r="18" spans="1:31" ht="14.25">
      <c r="A18" s="241" t="s">
        <v>299</v>
      </c>
      <c r="B18" s="244"/>
      <c r="C18" s="227"/>
      <c r="D18" s="226">
        <f t="shared" si="0"/>
      </c>
      <c r="E18" s="227"/>
      <c r="F18" s="226">
        <f t="shared" si="1"/>
      </c>
      <c r="G18" s="93"/>
      <c r="H18" s="94">
        <f>IF(ISBLANK('2.  Average Daily Census '!$F$28)=TRUE,"",'2.  Average Daily Census '!$F$28)</f>
      </c>
      <c r="I18" s="92">
        <f t="shared" si="2"/>
      </c>
      <c r="J18" s="92">
        <f t="shared" si="3"/>
      </c>
      <c r="K18" s="131"/>
      <c r="L18" s="93"/>
      <c r="M18" s="94">
        <f>IF(ISBLANK('2.  Average Daily Census '!$I$28)=TRUE,"",'2.  Average Daily Census '!$I$28)</f>
      </c>
      <c r="N18" s="92">
        <f t="shared" si="4"/>
      </c>
      <c r="O18" s="92">
        <f t="shared" si="12"/>
      </c>
      <c r="P18" s="131"/>
      <c r="Q18" s="93"/>
      <c r="R18" s="94">
        <f>IF(ISBLANK('2.  Average Daily Census '!$L$28)=TRUE,"",'2.  Average Daily Census '!$L$28)</f>
      </c>
      <c r="S18" s="92">
        <f t="shared" si="6"/>
      </c>
      <c r="T18" s="92">
        <f t="shared" si="7"/>
      </c>
      <c r="U18" s="131"/>
      <c r="V18" s="93"/>
      <c r="W18" s="94">
        <f>IF(ISBLANK('2.  Average Daily Census '!$O$28)=TRUE,"",'2.  Average Daily Census '!$O$28)</f>
      </c>
      <c r="X18" s="92">
        <f t="shared" si="8"/>
      </c>
      <c r="Y18" s="92">
        <f t="shared" si="9"/>
      </c>
      <c r="Z18" s="131"/>
      <c r="AA18" s="93"/>
      <c r="AB18" s="94">
        <f>IF(ISBLANK('2.  Average Daily Census '!$R$28)=TRUE,"",'2.  Average Daily Census '!$R$28)</f>
      </c>
      <c r="AC18" s="92">
        <f t="shared" si="10"/>
      </c>
      <c r="AD18" s="92">
        <f t="shared" si="11"/>
      </c>
      <c r="AE18" s="131"/>
    </row>
    <row r="19" spans="1:31" ht="14.25">
      <c r="A19" s="241" t="s">
        <v>300</v>
      </c>
      <c r="B19" s="244"/>
      <c r="C19" s="227"/>
      <c r="D19" s="226">
        <f t="shared" si="0"/>
      </c>
      <c r="E19" s="227"/>
      <c r="F19" s="226">
        <f t="shared" si="1"/>
      </c>
      <c r="G19" s="93"/>
      <c r="H19" s="94">
        <f>IF(ISBLANK('2.  Average Daily Census '!$F$28)=TRUE,"",'2.  Average Daily Census '!$F$28)</f>
      </c>
      <c r="I19" s="92">
        <f t="shared" si="2"/>
      </c>
      <c r="J19" s="92">
        <f t="shared" si="3"/>
      </c>
      <c r="K19" s="131"/>
      <c r="L19" s="93"/>
      <c r="M19" s="94">
        <f>IF(ISBLANK('2.  Average Daily Census '!$I$28)=TRUE,"",'2.  Average Daily Census '!$I$28)</f>
      </c>
      <c r="N19" s="92">
        <f t="shared" si="4"/>
      </c>
      <c r="O19" s="92">
        <f t="shared" si="12"/>
      </c>
      <c r="P19" s="131"/>
      <c r="Q19" s="93"/>
      <c r="R19" s="94">
        <f>IF(ISBLANK('2.  Average Daily Census '!$L$28)=TRUE,"",'2.  Average Daily Census '!$L$28)</f>
      </c>
      <c r="S19" s="92">
        <f t="shared" si="6"/>
      </c>
      <c r="T19" s="92">
        <f t="shared" si="7"/>
      </c>
      <c r="U19" s="131"/>
      <c r="V19" s="93"/>
      <c r="W19" s="94">
        <f>IF(ISBLANK('2.  Average Daily Census '!$O$28)=TRUE,"",'2.  Average Daily Census '!$O$28)</f>
      </c>
      <c r="X19" s="92">
        <f t="shared" si="8"/>
      </c>
      <c r="Y19" s="92">
        <f t="shared" si="9"/>
      </c>
      <c r="Z19" s="131"/>
      <c r="AA19" s="93"/>
      <c r="AB19" s="94">
        <f>IF(ISBLANK('2.  Average Daily Census '!$R$28)=TRUE,"",'2.  Average Daily Census '!$R$28)</f>
      </c>
      <c r="AC19" s="92">
        <f t="shared" si="10"/>
      </c>
      <c r="AD19" s="92">
        <f t="shared" si="11"/>
      </c>
      <c r="AE19" s="131"/>
    </row>
    <row r="20" spans="1:31" ht="14.25">
      <c r="A20" s="241" t="s">
        <v>301</v>
      </c>
      <c r="B20" s="245" t="s">
        <v>302</v>
      </c>
      <c r="C20" s="227"/>
      <c r="D20" s="226">
        <f t="shared" si="0"/>
      </c>
      <c r="E20" s="227"/>
      <c r="F20" s="226">
        <f t="shared" si="1"/>
      </c>
      <c r="G20" s="93"/>
      <c r="H20" s="94">
        <f>IF(ISBLANK('2.  Average Daily Census '!$F$28)=TRUE,"",'2.  Average Daily Census '!$F$28)</f>
      </c>
      <c r="I20" s="92">
        <f t="shared" si="2"/>
      </c>
      <c r="J20" s="92">
        <f t="shared" si="3"/>
      </c>
      <c r="K20" s="131"/>
      <c r="L20" s="93"/>
      <c r="M20" s="94">
        <f>IF(ISBLANK('2.  Average Daily Census '!$I$28)=TRUE,"",'2.  Average Daily Census '!$I$28)</f>
      </c>
      <c r="N20" s="92">
        <f t="shared" si="4"/>
      </c>
      <c r="O20" s="92">
        <f t="shared" si="12"/>
      </c>
      <c r="P20" s="131"/>
      <c r="Q20" s="93"/>
      <c r="R20" s="94">
        <f>IF(ISBLANK('2.  Average Daily Census '!$L$28)=TRUE,"",'2.  Average Daily Census '!$L$28)</f>
      </c>
      <c r="S20" s="92">
        <f t="shared" si="6"/>
      </c>
      <c r="T20" s="92">
        <f t="shared" si="7"/>
      </c>
      <c r="U20" s="131"/>
      <c r="V20" s="93"/>
      <c r="W20" s="94">
        <f>IF(ISBLANK('2.  Average Daily Census '!$O$28)=TRUE,"",'2.  Average Daily Census '!$O$28)</f>
      </c>
      <c r="X20" s="92">
        <f t="shared" si="8"/>
      </c>
      <c r="Y20" s="92">
        <f t="shared" si="9"/>
      </c>
      <c r="Z20" s="131"/>
      <c r="AA20" s="93"/>
      <c r="AB20" s="94">
        <f>IF(ISBLANK('2.  Average Daily Census '!$R$28)=TRUE,"",'2.  Average Daily Census '!$R$28)</f>
      </c>
      <c r="AC20" s="92">
        <f t="shared" si="10"/>
      </c>
      <c r="AD20" s="92">
        <f t="shared" si="11"/>
      </c>
      <c r="AE20" s="131"/>
    </row>
    <row r="21" spans="1:31" ht="14.25">
      <c r="A21" s="241" t="s">
        <v>301</v>
      </c>
      <c r="B21" s="245" t="s">
        <v>303</v>
      </c>
      <c r="C21" s="227"/>
      <c r="D21" s="226">
        <f t="shared" si="0"/>
      </c>
      <c r="E21" s="227"/>
      <c r="F21" s="226">
        <f t="shared" si="1"/>
      </c>
      <c r="G21" s="93"/>
      <c r="H21" s="94">
        <f>IF(ISBLANK('2.  Average Daily Census '!$F$28)=TRUE,"",'2.  Average Daily Census '!$F$28)</f>
      </c>
      <c r="I21" s="92">
        <f t="shared" si="2"/>
      </c>
      <c r="J21" s="92">
        <f t="shared" si="3"/>
      </c>
      <c r="K21" s="131"/>
      <c r="L21" s="93"/>
      <c r="M21" s="94">
        <f>IF(ISBLANK('2.  Average Daily Census '!$I$28)=TRUE,"",'2.  Average Daily Census '!$I$28)</f>
      </c>
      <c r="N21" s="92">
        <f t="shared" si="4"/>
      </c>
      <c r="O21" s="92">
        <f t="shared" si="12"/>
      </c>
      <c r="P21" s="131"/>
      <c r="Q21" s="93"/>
      <c r="R21" s="94">
        <f>IF(ISBLANK('2.  Average Daily Census '!$L$28)=TRUE,"",'2.  Average Daily Census '!$L$28)</f>
      </c>
      <c r="S21" s="92">
        <f t="shared" si="6"/>
      </c>
      <c r="T21" s="92">
        <f t="shared" si="7"/>
      </c>
      <c r="U21" s="131"/>
      <c r="V21" s="93"/>
      <c r="W21" s="94">
        <f>IF(ISBLANK('2.  Average Daily Census '!$O$28)=TRUE,"",'2.  Average Daily Census '!$O$28)</f>
      </c>
      <c r="X21" s="92">
        <f t="shared" si="8"/>
      </c>
      <c r="Y21" s="92">
        <f t="shared" si="9"/>
      </c>
      <c r="Z21" s="131"/>
      <c r="AA21" s="93"/>
      <c r="AB21" s="94">
        <f>IF(ISBLANK('2.  Average Daily Census '!$R$28)=TRUE,"",'2.  Average Daily Census '!$R$28)</f>
      </c>
      <c r="AC21" s="92">
        <f t="shared" si="10"/>
      </c>
      <c r="AD21" s="92">
        <f t="shared" si="11"/>
      </c>
      <c r="AE21" s="131"/>
    </row>
    <row r="22" spans="1:31" ht="14.25">
      <c r="A22" s="241" t="s">
        <v>304</v>
      </c>
      <c r="B22" s="245" t="s">
        <v>302</v>
      </c>
      <c r="C22" s="227"/>
      <c r="D22" s="226">
        <f t="shared" si="0"/>
      </c>
      <c r="E22" s="227"/>
      <c r="F22" s="226">
        <f t="shared" si="1"/>
      </c>
      <c r="G22" s="93"/>
      <c r="H22" s="94">
        <f>IF(ISBLANK('2.  Average Daily Census '!$F$28)=TRUE,"",'2.  Average Daily Census '!$F$28)</f>
      </c>
      <c r="I22" s="92">
        <f t="shared" si="2"/>
      </c>
      <c r="J22" s="92">
        <f t="shared" si="3"/>
      </c>
      <c r="K22" s="131"/>
      <c r="L22" s="93"/>
      <c r="M22" s="94">
        <f>IF(ISBLANK('2.  Average Daily Census '!$I$28)=TRUE,"",'2.  Average Daily Census '!$I$28)</f>
      </c>
      <c r="N22" s="92">
        <f t="shared" si="4"/>
      </c>
      <c r="O22" s="92">
        <f t="shared" si="12"/>
      </c>
      <c r="P22" s="131"/>
      <c r="Q22" s="93"/>
      <c r="R22" s="94">
        <f>IF(ISBLANK('2.  Average Daily Census '!$L$28)=TRUE,"",'2.  Average Daily Census '!$L$28)</f>
      </c>
      <c r="S22" s="92">
        <f t="shared" si="6"/>
      </c>
      <c r="T22" s="92">
        <f t="shared" si="7"/>
      </c>
      <c r="U22" s="131"/>
      <c r="V22" s="93"/>
      <c r="W22" s="94">
        <f>IF(ISBLANK('2.  Average Daily Census '!$O$28)=TRUE,"",'2.  Average Daily Census '!$O$28)</f>
      </c>
      <c r="X22" s="92">
        <f t="shared" si="8"/>
      </c>
      <c r="Y22" s="92">
        <f t="shared" si="9"/>
      </c>
      <c r="Z22" s="131"/>
      <c r="AA22" s="93"/>
      <c r="AB22" s="94">
        <f>IF(ISBLANK('2.  Average Daily Census '!$R$28)=TRUE,"",'2.  Average Daily Census '!$R$28)</f>
      </c>
      <c r="AC22" s="92">
        <f t="shared" si="10"/>
      </c>
      <c r="AD22" s="92">
        <f t="shared" si="11"/>
      </c>
      <c r="AE22" s="131"/>
    </row>
    <row r="23" spans="1:31" ht="14.25">
      <c r="A23" s="241" t="s">
        <v>304</v>
      </c>
      <c r="B23" s="245" t="s">
        <v>303</v>
      </c>
      <c r="C23" s="227"/>
      <c r="D23" s="226">
        <f t="shared" si="0"/>
      </c>
      <c r="E23" s="227"/>
      <c r="F23" s="226">
        <f t="shared" si="1"/>
      </c>
      <c r="G23" s="93"/>
      <c r="H23" s="94">
        <f>IF(ISBLANK('2.  Average Daily Census '!$F$28)=TRUE,"",'2.  Average Daily Census '!$F$28)</f>
      </c>
      <c r="I23" s="92">
        <f t="shared" si="2"/>
      </c>
      <c r="J23" s="92">
        <f t="shared" si="3"/>
      </c>
      <c r="K23" s="131"/>
      <c r="L23" s="93"/>
      <c r="M23" s="94">
        <f>IF(ISBLANK('2.  Average Daily Census '!$I$28)=TRUE,"",'2.  Average Daily Census '!$I$28)</f>
      </c>
      <c r="N23" s="92">
        <f t="shared" si="4"/>
      </c>
      <c r="O23" s="92">
        <f t="shared" si="12"/>
      </c>
      <c r="P23" s="131"/>
      <c r="Q23" s="93"/>
      <c r="R23" s="94">
        <f>IF(ISBLANK('2.  Average Daily Census '!$L$28)=TRUE,"",'2.  Average Daily Census '!$L$28)</f>
      </c>
      <c r="S23" s="92">
        <f t="shared" si="6"/>
      </c>
      <c r="T23" s="92">
        <f t="shared" si="7"/>
      </c>
      <c r="U23" s="131"/>
      <c r="V23" s="93"/>
      <c r="W23" s="94">
        <f>IF(ISBLANK('2.  Average Daily Census '!$O$28)=TRUE,"",'2.  Average Daily Census '!$O$28)</f>
      </c>
      <c r="X23" s="92">
        <f t="shared" si="8"/>
      </c>
      <c r="Y23" s="92">
        <f t="shared" si="9"/>
      </c>
      <c r="Z23" s="131"/>
      <c r="AA23" s="93"/>
      <c r="AB23" s="94">
        <f>IF(ISBLANK('2.  Average Daily Census '!$R$28)=TRUE,"",'2.  Average Daily Census '!$R$28)</f>
      </c>
      <c r="AC23" s="92">
        <f t="shared" si="10"/>
      </c>
      <c r="AD23" s="92">
        <f t="shared" si="11"/>
      </c>
      <c r="AE23" s="131"/>
    </row>
    <row r="24" spans="1:31" ht="14.25">
      <c r="A24" s="243"/>
      <c r="B24" s="246"/>
      <c r="C24" s="227"/>
      <c r="D24" s="226">
        <f t="shared" si="0"/>
      </c>
      <c r="E24" s="227"/>
      <c r="F24" s="226">
        <f t="shared" si="1"/>
      </c>
      <c r="G24" s="93"/>
      <c r="H24" s="94">
        <f>IF(ISBLANK('2.  Average Daily Census '!$F$28)=TRUE,"",'2.  Average Daily Census '!$F$28)</f>
      </c>
      <c r="I24" s="92">
        <f t="shared" si="2"/>
      </c>
      <c r="J24" s="92">
        <f t="shared" si="3"/>
      </c>
      <c r="K24" s="131"/>
      <c r="L24" s="93"/>
      <c r="M24" s="94">
        <f>IF(ISBLANK('2.  Average Daily Census '!$I$28)=TRUE,"",'2.  Average Daily Census '!$I$28)</f>
      </c>
      <c r="N24" s="92">
        <f t="shared" si="4"/>
      </c>
      <c r="O24" s="92">
        <f t="shared" si="12"/>
      </c>
      <c r="P24" s="131"/>
      <c r="Q24" s="93"/>
      <c r="R24" s="94">
        <f>IF(ISBLANK('2.  Average Daily Census '!$L$28)=TRUE,"",'2.  Average Daily Census '!$L$28)</f>
      </c>
      <c r="S24" s="92">
        <f t="shared" si="6"/>
      </c>
      <c r="T24" s="92">
        <f t="shared" si="7"/>
      </c>
      <c r="U24" s="131"/>
      <c r="V24" s="93"/>
      <c r="W24" s="94">
        <f>IF(ISBLANK('2.  Average Daily Census '!$O$28)=TRUE,"",'2.  Average Daily Census '!$O$28)</f>
      </c>
      <c r="X24" s="92">
        <f t="shared" si="8"/>
      </c>
      <c r="Y24" s="92">
        <f t="shared" si="9"/>
      </c>
      <c r="Z24" s="131"/>
      <c r="AA24" s="93"/>
      <c r="AB24" s="94">
        <f>IF(ISBLANK('2.  Average Daily Census '!$R$28)=TRUE,"",'2.  Average Daily Census '!$R$28)</f>
      </c>
      <c r="AC24" s="92">
        <f t="shared" si="10"/>
      </c>
      <c r="AD24" s="92">
        <f t="shared" si="11"/>
      </c>
      <c r="AE24" s="131"/>
    </row>
    <row r="25" spans="1:31" ht="14.25">
      <c r="A25" s="243"/>
      <c r="B25" s="246"/>
      <c r="C25" s="227"/>
      <c r="D25" s="226">
        <f t="shared" si="0"/>
      </c>
      <c r="E25" s="227"/>
      <c r="F25" s="226">
        <f t="shared" si="1"/>
      </c>
      <c r="G25" s="93"/>
      <c r="H25" s="94">
        <f>IF(ISBLANK('2.  Average Daily Census '!$F$28)=TRUE,"",'2.  Average Daily Census '!$F$28)</f>
      </c>
      <c r="I25" s="92">
        <f t="shared" si="2"/>
      </c>
      <c r="J25" s="92">
        <f t="shared" si="3"/>
      </c>
      <c r="K25" s="131"/>
      <c r="L25" s="93"/>
      <c r="M25" s="94">
        <f>IF(ISBLANK('2.  Average Daily Census '!$I$28)=TRUE,"",'2.  Average Daily Census '!$I$28)</f>
      </c>
      <c r="N25" s="92">
        <f t="shared" si="4"/>
      </c>
      <c r="O25" s="92">
        <f t="shared" si="12"/>
      </c>
      <c r="P25" s="131"/>
      <c r="Q25" s="93"/>
      <c r="R25" s="94">
        <f>IF(ISBLANK('2.  Average Daily Census '!$L$28)=TRUE,"",'2.  Average Daily Census '!$L$28)</f>
      </c>
      <c r="S25" s="92">
        <f t="shared" si="6"/>
      </c>
      <c r="T25" s="92">
        <f t="shared" si="7"/>
      </c>
      <c r="U25" s="131"/>
      <c r="V25" s="93"/>
      <c r="W25" s="94">
        <f>IF(ISBLANK('2.  Average Daily Census '!$O$28)=TRUE,"",'2.  Average Daily Census '!$O$28)</f>
      </c>
      <c r="X25" s="92">
        <f t="shared" si="8"/>
      </c>
      <c r="Y25" s="92">
        <f t="shared" si="9"/>
      </c>
      <c r="Z25" s="131"/>
      <c r="AA25" s="93"/>
      <c r="AB25" s="94">
        <f>IF(ISBLANK('2.  Average Daily Census '!$R$28)=TRUE,"",'2.  Average Daily Census '!$R$28)</f>
      </c>
      <c r="AC25" s="92">
        <f t="shared" si="10"/>
      </c>
      <c r="AD25" s="92">
        <f t="shared" si="11"/>
      </c>
      <c r="AE25" s="131"/>
    </row>
    <row r="29" spans="1:11" ht="14.25">
      <c r="A29" s="239">
        <v>1</v>
      </c>
      <c r="B29" s="327" t="s">
        <v>161</v>
      </c>
      <c r="C29" s="290"/>
      <c r="D29" s="290"/>
      <c r="E29" s="290"/>
      <c r="F29" s="290"/>
      <c r="G29" s="290"/>
      <c r="H29" s="290"/>
      <c r="I29" s="290"/>
      <c r="J29" s="290"/>
      <c r="K29" s="290"/>
    </row>
    <row r="30" spans="1:11" ht="14.25">
      <c r="A30" s="238"/>
      <c r="B30" s="328" t="s">
        <v>115</v>
      </c>
      <c r="C30" s="290"/>
      <c r="D30" s="290"/>
      <c r="E30" s="290"/>
      <c r="F30" s="290"/>
      <c r="G30" s="290"/>
      <c r="H30" s="290"/>
      <c r="I30" s="290"/>
      <c r="J30" s="290"/>
      <c r="K30" s="290"/>
    </row>
  </sheetData>
  <sheetProtection/>
  <mergeCells count="14">
    <mergeCell ref="A1:AE1"/>
    <mergeCell ref="C4:F5"/>
    <mergeCell ref="AA4:AE4"/>
    <mergeCell ref="V5:Z5"/>
    <mergeCell ref="AA5:AE5"/>
    <mergeCell ref="G5:K5"/>
    <mergeCell ref="L5:P5"/>
    <mergeCell ref="Q5:U5"/>
    <mergeCell ref="B29:K29"/>
    <mergeCell ref="B30:K30"/>
    <mergeCell ref="G4:K4"/>
    <mergeCell ref="L4:P4"/>
    <mergeCell ref="Q4:U4"/>
    <mergeCell ref="V4:Z4"/>
  </mergeCells>
  <conditionalFormatting sqref="C3">
    <cfRule type="cellIs" priority="4" dxfId="0" operator="lessThanOrEqual" stopIfTrue="1">
      <formula>0</formula>
    </cfRule>
  </conditionalFormatting>
  <printOptions horizontalCentered="1"/>
  <pageMargins left="0.25" right="0.25" top="0.45" bottom="0.75" header="0.5" footer="0.5"/>
  <pageSetup fitToHeight="1" fitToWidth="1" horizontalDpi="600" verticalDpi="600" orientation="landscape" scale="87" r:id="rId1"/>
  <headerFooter alignWithMargins="0">
    <oddFooter>&amp;L&amp;8&amp;K000000&amp;F&amp;C&amp;8© SMS, Inc., 2021</oddFooter>
  </headerFooter>
</worksheet>
</file>

<file path=xl/worksheets/sheet14.xml><?xml version="1.0" encoding="utf-8"?>
<worksheet xmlns="http://schemas.openxmlformats.org/spreadsheetml/2006/main" xmlns:r="http://schemas.openxmlformats.org/officeDocument/2006/relationships">
  <sheetPr>
    <tabColor indexed="52"/>
    <pageSetUpPr fitToPage="1"/>
  </sheetPr>
  <dimension ref="A1:BE23"/>
  <sheetViews>
    <sheetView zoomScalePageLayoutView="0" workbookViewId="0" topLeftCell="A1">
      <selection activeCell="U44" sqref="U44"/>
    </sheetView>
  </sheetViews>
  <sheetFormatPr defaultColWidth="11.421875" defaultRowHeight="12.75" outlineLevelCol="1"/>
  <cols>
    <col min="1" max="1" width="18.7109375" style="103" customWidth="1"/>
    <col min="2" max="2" width="15.14062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7" width="11.421875" style="109" customWidth="1"/>
    <col min="58" max="16384" width="11.421875" style="89" customWidth="1"/>
  </cols>
  <sheetData>
    <row r="1" spans="1:57" ht="15">
      <c r="A1" s="312" t="s">
        <v>385</v>
      </c>
      <c r="B1" s="312"/>
      <c r="C1" s="312"/>
      <c r="D1" s="312"/>
      <c r="E1" s="312"/>
      <c r="F1" s="312"/>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row>
    <row r="2" spans="1:57" ht="15">
      <c r="A2" s="143"/>
      <c r="B2" s="143"/>
      <c r="C2" s="143"/>
      <c r="D2" s="143"/>
      <c r="E2" s="143"/>
      <c r="F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row>
    <row r="3" spans="1:57" ht="15.75">
      <c r="A3" s="206" t="s">
        <v>163</v>
      </c>
      <c r="B3" s="209"/>
      <c r="C3" s="208">
        <f>$D$7</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row>
    <row r="4" spans="1:57" ht="15">
      <c r="A4" s="170"/>
      <c r="B4" s="171"/>
      <c r="C4" s="325" t="s">
        <v>54</v>
      </c>
      <c r="D4" s="320"/>
      <c r="E4" s="320"/>
      <c r="F4" s="32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row>
    <row r="5" spans="1:57" ht="12.75">
      <c r="A5" s="173"/>
      <c r="B5" s="171"/>
      <c r="C5" s="322"/>
      <c r="D5" s="323"/>
      <c r="E5" s="323"/>
      <c r="F5" s="324"/>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row>
    <row r="6" spans="1:57" ht="81" customHeight="1">
      <c r="A6" s="175"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row>
    <row r="7" spans="1:57" ht="14.25">
      <c r="A7" s="247"/>
      <c r="B7" s="182"/>
      <c r="C7" s="102"/>
      <c r="D7" s="101">
        <f>'2.  Average Daily Census '!$G$13</f>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row>
    <row r="8" spans="1:57" ht="18.75" customHeight="1">
      <c r="A8" s="133" t="s">
        <v>305</v>
      </c>
      <c r="B8" s="134" t="s">
        <v>306</v>
      </c>
      <c r="C8" s="227"/>
      <c r="D8" s="226">
        <f aca="true" t="shared" si="0" ref="D8:D14">IF(ISBLANK($C8)=TRUE,"",($C8/365))</f>
      </c>
      <c r="E8" s="227"/>
      <c r="F8" s="226">
        <f aca="true" t="shared" si="1" ref="F8:F14">IF(ISBLANK($E8)=TRUE,"",($E8/$D8*24))</f>
      </c>
      <c r="G8" s="93"/>
      <c r="H8" s="94">
        <f>IF(ISBLANK('2.  Average Daily Census '!$F$28)=TRUE,"",'2.  Average Daily Census '!$F$28)</f>
      </c>
      <c r="I8" s="92">
        <f aca="true" t="shared" si="2" ref="I8:I14">IF(ISBLANK($G8)=TRUE,"",($H8/$D$7*$D8))</f>
      </c>
      <c r="J8" s="92">
        <f aca="true" t="shared" si="3" ref="J8:J14">IF(ISBLANK($G8)=TRUE,"",($G8/$I8*24))</f>
      </c>
      <c r="K8" s="131"/>
      <c r="L8" s="93"/>
      <c r="M8" s="94">
        <f>IF(ISBLANK('2.  Average Daily Census '!$I$28)=TRUE,"",'2.  Average Daily Census '!$I$28)</f>
      </c>
      <c r="N8" s="92">
        <f aca="true" t="shared" si="4" ref="N8:N14">IF(ISBLANK($L8)=TRUE,"",($M8/$D$7*$D8))</f>
      </c>
      <c r="O8" s="92">
        <f aca="true" t="shared" si="5" ref="O8:O13">IF(ISBLANK(L8)=TRUE,"",($L8/$N8*24))</f>
      </c>
      <c r="P8" s="131"/>
      <c r="Q8" s="93"/>
      <c r="R8" s="94">
        <f>IF(ISBLANK('2.  Average Daily Census '!$L$28)=TRUE,"",'2.  Average Daily Census '!$L$28)</f>
      </c>
      <c r="S8" s="92">
        <f aca="true" t="shared" si="6" ref="S8:S14">IF(ISBLANK($Q8)=TRUE,"",($R8/$D$7*$D8))</f>
      </c>
      <c r="T8" s="92">
        <f aca="true" t="shared" si="7" ref="T8:T14">IF(ISBLANK($Q8)=TRUE,"",($Q8/$S8*24))</f>
      </c>
      <c r="U8" s="131"/>
      <c r="V8" s="93"/>
      <c r="W8" s="94">
        <f>IF(ISBLANK('2.  Average Daily Census '!$O$28)=TRUE,"",'2.  Average Daily Census '!$O$28)</f>
      </c>
      <c r="X8" s="92">
        <f aca="true" t="shared" si="8" ref="X8:X14">IF(ISBLANK($V8)=TRUE,"",($W8/$D$7*$D8))</f>
      </c>
      <c r="Y8" s="92">
        <f aca="true" t="shared" si="9" ref="Y8:Y14">IF(ISBLANK($V8)=TRUE,"",($V8/$X8*24))</f>
      </c>
      <c r="Z8" s="131"/>
      <c r="AA8" s="93"/>
      <c r="AB8" s="94">
        <f>IF(ISBLANK('2.  Average Daily Census '!$R$28)=TRUE,"",'2.  Average Daily Census '!$R$28)</f>
      </c>
      <c r="AC8" s="92">
        <f aca="true" t="shared" si="10" ref="AC8:AC14">IF(ISBLANK($AA8)=TRUE,"",($AB8/$D$7*$D8))</f>
      </c>
      <c r="AD8" s="92">
        <f aca="true" t="shared" si="11" ref="AD8:AD14">IF(ISBLANK($AA8)=TRUE,"",($AA8/$AC8*24))</f>
      </c>
      <c r="AE8" s="131"/>
      <c r="AG8" s="89"/>
      <c r="AH8" s="89"/>
      <c r="AI8" s="89"/>
      <c r="AJ8" s="89"/>
      <c r="AK8" s="89"/>
      <c r="AL8" s="89"/>
      <c r="AM8" s="89"/>
      <c r="AN8" s="89"/>
      <c r="AO8" s="89"/>
      <c r="AP8" s="89"/>
      <c r="AQ8" s="89"/>
      <c r="AR8" s="89"/>
      <c r="AS8" s="89"/>
      <c r="AT8" s="89"/>
      <c r="AU8" s="89"/>
      <c r="AV8" s="89"/>
      <c r="AW8" s="89"/>
      <c r="AX8" s="89"/>
      <c r="AY8" s="89"/>
      <c r="AZ8" s="89"/>
      <c r="BA8" s="89"/>
      <c r="BB8" s="89"/>
      <c r="BC8" s="89"/>
      <c r="BD8" s="89"/>
      <c r="BE8" s="89"/>
    </row>
    <row r="9" spans="1:57" ht="18.75" customHeight="1">
      <c r="A9" s="133" t="s">
        <v>305</v>
      </c>
      <c r="B9" s="245" t="s">
        <v>187</v>
      </c>
      <c r="C9" s="227"/>
      <c r="D9" s="226">
        <f t="shared" si="0"/>
      </c>
      <c r="E9" s="227"/>
      <c r="F9" s="226">
        <f t="shared" si="1"/>
      </c>
      <c r="G9" s="93"/>
      <c r="H9" s="94">
        <f>IF(ISBLANK('2.  Average Daily Census '!$F$28)=TRUE,"",'2.  Average Daily Census '!$F$28)</f>
      </c>
      <c r="I9" s="92">
        <f t="shared" si="2"/>
      </c>
      <c r="J9" s="92">
        <f t="shared" si="3"/>
      </c>
      <c r="K9" s="131"/>
      <c r="L9" s="93"/>
      <c r="M9" s="94">
        <f>IF(ISBLANK('2.  Average Daily Census '!$I$28)=TRUE,"",'2.  Average Daily Census '!$I$28)</f>
      </c>
      <c r="N9" s="92">
        <f t="shared" si="4"/>
      </c>
      <c r="O9" s="92">
        <f t="shared" si="5"/>
      </c>
      <c r="P9" s="131"/>
      <c r="Q9" s="93"/>
      <c r="R9" s="94">
        <f>IF(ISBLANK('2.  Average Daily Census '!$L$28)=TRUE,"",'2.  Average Daily Census '!$L$28)</f>
      </c>
      <c r="S9" s="92">
        <f t="shared" si="6"/>
      </c>
      <c r="T9" s="92">
        <f t="shared" si="7"/>
      </c>
      <c r="U9" s="131"/>
      <c r="V9" s="93"/>
      <c r="W9" s="94">
        <f>IF(ISBLANK('2.  Average Daily Census '!$O$28)=TRUE,"",'2.  Average Daily Census '!$O$28)</f>
      </c>
      <c r="X9" s="92">
        <f t="shared" si="8"/>
      </c>
      <c r="Y9" s="92">
        <f t="shared" si="9"/>
      </c>
      <c r="Z9" s="131"/>
      <c r="AA9" s="93"/>
      <c r="AB9" s="94">
        <f>IF(ISBLANK('2.  Average Daily Census '!$R$28)=TRUE,"",'2.  Average Daily Census '!$R$28)</f>
      </c>
      <c r="AC9" s="92">
        <f t="shared" si="10"/>
      </c>
      <c r="AD9" s="92">
        <f t="shared" si="11"/>
      </c>
      <c r="AE9" s="131"/>
      <c r="AG9" s="89"/>
      <c r="AH9" s="89"/>
      <c r="AI9" s="89"/>
      <c r="AJ9" s="89"/>
      <c r="AK9" s="89"/>
      <c r="AL9" s="89"/>
      <c r="AM9" s="89"/>
      <c r="AN9" s="89"/>
      <c r="AO9" s="89"/>
      <c r="AP9" s="89"/>
      <c r="AQ9" s="89"/>
      <c r="AR9" s="89"/>
      <c r="AS9" s="89"/>
      <c r="AT9" s="89"/>
      <c r="AU9" s="89"/>
      <c r="AV9" s="89"/>
      <c r="AW9" s="89"/>
      <c r="AX9" s="89"/>
      <c r="AY9" s="89"/>
      <c r="AZ9" s="89"/>
      <c r="BA9" s="89"/>
      <c r="BB9" s="89"/>
      <c r="BC9" s="89"/>
      <c r="BD9" s="89"/>
      <c r="BE9" s="89"/>
    </row>
    <row r="10" spans="1:57" ht="18.75" customHeight="1">
      <c r="A10" s="250" t="s">
        <v>307</v>
      </c>
      <c r="B10" s="245" t="s">
        <v>308</v>
      </c>
      <c r="C10" s="227"/>
      <c r="D10" s="226">
        <f t="shared" si="0"/>
      </c>
      <c r="E10" s="227"/>
      <c r="F10" s="226">
        <f t="shared" si="1"/>
      </c>
      <c r="G10" s="93"/>
      <c r="H10" s="94">
        <f>IF(ISBLANK('2.  Average Daily Census '!$F$28)=TRUE,"",'2.  Average Daily Census '!$F$28)</f>
      </c>
      <c r="I10" s="92">
        <f t="shared" si="2"/>
      </c>
      <c r="J10" s="92">
        <f t="shared" si="3"/>
      </c>
      <c r="K10" s="131"/>
      <c r="L10" s="93"/>
      <c r="M10" s="94">
        <f>IF(ISBLANK('2.  Average Daily Census '!$I$28)=TRUE,"",'2.  Average Daily Census '!$I$28)</f>
      </c>
      <c r="N10" s="92">
        <f t="shared" si="4"/>
      </c>
      <c r="O10" s="92">
        <f t="shared" si="5"/>
      </c>
      <c r="P10" s="131"/>
      <c r="Q10" s="93"/>
      <c r="R10" s="94">
        <f>IF(ISBLANK('2.  Average Daily Census '!$L$28)=TRUE,"",'2.  Average Daily Census '!$L$28)</f>
      </c>
      <c r="S10" s="92">
        <f t="shared" si="6"/>
      </c>
      <c r="T10" s="92">
        <f t="shared" si="7"/>
      </c>
      <c r="U10" s="131"/>
      <c r="V10" s="93"/>
      <c r="W10" s="94">
        <f>IF(ISBLANK('2.  Average Daily Census '!$O$28)=TRUE,"",'2.  Average Daily Census '!$O$28)</f>
      </c>
      <c r="X10" s="92">
        <f t="shared" si="8"/>
      </c>
      <c r="Y10" s="92">
        <f t="shared" si="9"/>
      </c>
      <c r="Z10" s="131"/>
      <c r="AA10" s="93"/>
      <c r="AB10" s="94">
        <f>IF(ISBLANK('2.  Average Daily Census '!$R$28)=TRUE,"",'2.  Average Daily Census '!$R$28)</f>
      </c>
      <c r="AC10" s="92">
        <f t="shared" si="10"/>
      </c>
      <c r="AD10" s="92">
        <f t="shared" si="11"/>
      </c>
      <c r="AE10" s="131"/>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row>
    <row r="11" spans="1:57" ht="38.25">
      <c r="A11" s="251" t="s">
        <v>361</v>
      </c>
      <c r="B11" s="245" t="s">
        <v>309</v>
      </c>
      <c r="C11" s="227"/>
      <c r="D11" s="226">
        <f t="shared" si="0"/>
      </c>
      <c r="E11" s="227"/>
      <c r="F11" s="226">
        <f t="shared" si="1"/>
      </c>
      <c r="G11" s="93"/>
      <c r="H11" s="94">
        <f>IF(ISBLANK('2.  Average Daily Census '!$F$28)=TRUE,"",'2.  Average Daily Census '!$F$28)</f>
      </c>
      <c r="I11" s="92">
        <f t="shared" si="2"/>
      </c>
      <c r="J11" s="92">
        <f t="shared" si="3"/>
      </c>
      <c r="K11" s="131"/>
      <c r="L11" s="93"/>
      <c r="M11" s="94">
        <f>IF(ISBLANK('2.  Average Daily Census '!$I$28)=TRUE,"",'2.  Average Daily Census '!$I$28)</f>
      </c>
      <c r="N11" s="92">
        <f t="shared" si="4"/>
      </c>
      <c r="O11" s="92">
        <f t="shared" si="5"/>
      </c>
      <c r="P11" s="131"/>
      <c r="Q11" s="93"/>
      <c r="R11" s="94">
        <f>IF(ISBLANK('2.  Average Daily Census '!$L$28)=TRUE,"",'2.  Average Daily Census '!$L$28)</f>
      </c>
      <c r="S11" s="92">
        <f t="shared" si="6"/>
      </c>
      <c r="T11" s="92">
        <f t="shared" si="7"/>
      </c>
      <c r="U11" s="131"/>
      <c r="V11" s="93"/>
      <c r="W11" s="94">
        <f>IF(ISBLANK('2.  Average Daily Census '!$O$28)=TRUE,"",'2.  Average Daily Census '!$O$28)</f>
      </c>
      <c r="X11" s="92">
        <f t="shared" si="8"/>
      </c>
      <c r="Y11" s="92">
        <f t="shared" si="9"/>
      </c>
      <c r="Z11" s="131"/>
      <c r="AA11" s="93"/>
      <c r="AB11" s="94">
        <f>IF(ISBLANK('2.  Average Daily Census '!$R$28)=TRUE,"",'2.  Average Daily Census '!$R$28)</f>
      </c>
      <c r="AC11" s="92">
        <f t="shared" si="10"/>
      </c>
      <c r="AD11" s="92">
        <f t="shared" si="11"/>
      </c>
      <c r="AE11" s="131"/>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row>
    <row r="12" spans="1:57" ht="18.75" customHeight="1">
      <c r="A12" s="250" t="s">
        <v>313</v>
      </c>
      <c r="B12" s="245" t="s">
        <v>309</v>
      </c>
      <c r="C12" s="227"/>
      <c r="D12" s="226">
        <f t="shared" si="0"/>
      </c>
      <c r="E12" s="227"/>
      <c r="F12" s="226">
        <f t="shared" si="1"/>
      </c>
      <c r="G12" s="93"/>
      <c r="H12" s="94">
        <f>IF(ISBLANK('2.  Average Daily Census '!$F$28)=TRUE,"",'2.  Average Daily Census '!$F$28)</f>
      </c>
      <c r="I12" s="92">
        <f t="shared" si="2"/>
      </c>
      <c r="J12" s="92">
        <f t="shared" si="3"/>
      </c>
      <c r="K12" s="131"/>
      <c r="L12" s="93"/>
      <c r="M12" s="94">
        <f>IF(ISBLANK('2.  Average Daily Census '!$I$28)=TRUE,"",'2.  Average Daily Census '!$I$28)</f>
      </c>
      <c r="N12" s="92">
        <f t="shared" si="4"/>
      </c>
      <c r="O12" s="92">
        <f t="shared" si="5"/>
      </c>
      <c r="P12" s="131"/>
      <c r="Q12" s="93"/>
      <c r="R12" s="94">
        <f>IF(ISBLANK('2.  Average Daily Census '!$L$28)=TRUE,"",'2.  Average Daily Census '!$L$28)</f>
      </c>
      <c r="S12" s="92">
        <f t="shared" si="6"/>
      </c>
      <c r="T12" s="92">
        <f t="shared" si="7"/>
      </c>
      <c r="U12" s="131"/>
      <c r="V12" s="93"/>
      <c r="W12" s="94">
        <f>IF(ISBLANK('2.  Average Daily Census '!$O$28)=TRUE,"",'2.  Average Daily Census '!$O$28)</f>
      </c>
      <c r="X12" s="92">
        <f t="shared" si="8"/>
      </c>
      <c r="Y12" s="92">
        <f t="shared" si="9"/>
      </c>
      <c r="Z12" s="131"/>
      <c r="AA12" s="93"/>
      <c r="AB12" s="94">
        <f>IF(ISBLANK('2.  Average Daily Census '!$R$28)=TRUE,"",'2.  Average Daily Census '!$R$28)</f>
      </c>
      <c r="AC12" s="92">
        <f t="shared" si="10"/>
      </c>
      <c r="AD12" s="92">
        <f t="shared" si="11"/>
      </c>
      <c r="AE12" s="131"/>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row>
    <row r="13" spans="1:57" ht="18.75" customHeight="1">
      <c r="A13" s="251" t="s">
        <v>360</v>
      </c>
      <c r="B13" s="245" t="s">
        <v>310</v>
      </c>
      <c r="C13" s="227"/>
      <c r="D13" s="226">
        <f t="shared" si="0"/>
      </c>
      <c r="E13" s="227"/>
      <c r="F13" s="226">
        <f t="shared" si="1"/>
      </c>
      <c r="G13" s="93"/>
      <c r="H13" s="94">
        <f>IF(ISBLANK('2.  Average Daily Census '!$F$28)=TRUE,"",'2.  Average Daily Census '!$F$28)</f>
      </c>
      <c r="I13" s="92">
        <f t="shared" si="2"/>
      </c>
      <c r="J13" s="92">
        <f t="shared" si="3"/>
      </c>
      <c r="K13" s="131"/>
      <c r="L13" s="93"/>
      <c r="M13" s="94">
        <f>IF(ISBLANK('2.  Average Daily Census '!$I$28)=TRUE,"",'2.  Average Daily Census '!$I$28)</f>
      </c>
      <c r="N13" s="92">
        <f t="shared" si="4"/>
      </c>
      <c r="O13" s="92">
        <f t="shared" si="5"/>
      </c>
      <c r="P13" s="131"/>
      <c r="Q13" s="93"/>
      <c r="R13" s="94">
        <f>IF(ISBLANK('2.  Average Daily Census '!$L$28)=TRUE,"",'2.  Average Daily Census '!$L$28)</f>
      </c>
      <c r="S13" s="92">
        <f t="shared" si="6"/>
      </c>
      <c r="T13" s="92">
        <f t="shared" si="7"/>
      </c>
      <c r="U13" s="131"/>
      <c r="V13" s="93"/>
      <c r="W13" s="94">
        <f>IF(ISBLANK('2.  Average Daily Census '!$O$28)=TRUE,"",'2.  Average Daily Census '!$O$28)</f>
      </c>
      <c r="X13" s="92">
        <f t="shared" si="8"/>
      </c>
      <c r="Y13" s="92">
        <f t="shared" si="9"/>
      </c>
      <c r="Z13" s="131"/>
      <c r="AA13" s="93"/>
      <c r="AB13" s="94">
        <f>IF(ISBLANK('2.  Average Daily Census '!$R$28)=TRUE,"",'2.  Average Daily Census '!$R$28)</f>
      </c>
      <c r="AC13" s="92">
        <f t="shared" si="10"/>
      </c>
      <c r="AD13" s="92">
        <f t="shared" si="11"/>
      </c>
      <c r="AE13" s="131"/>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row>
    <row r="14" spans="1:31" ht="18.75" customHeight="1">
      <c r="A14" s="250" t="s">
        <v>311</v>
      </c>
      <c r="B14" s="245" t="s">
        <v>312</v>
      </c>
      <c r="C14" s="227"/>
      <c r="D14" s="226">
        <f t="shared" si="0"/>
      </c>
      <c r="E14" s="227"/>
      <c r="F14" s="226">
        <f t="shared" si="1"/>
      </c>
      <c r="G14" s="93"/>
      <c r="H14" s="94">
        <f>IF(ISBLANK('2.  Average Daily Census '!$F$28)=TRUE,"",'2.  Average Daily Census '!$F$28)</f>
      </c>
      <c r="I14" s="92">
        <f t="shared" si="2"/>
      </c>
      <c r="J14" s="92">
        <f t="shared" si="3"/>
      </c>
      <c r="K14" s="131"/>
      <c r="L14" s="93"/>
      <c r="M14" s="94">
        <f>IF(ISBLANK('2.  Average Daily Census '!$I$28)=TRUE,"",'2.  Average Daily Census '!$I$28)</f>
      </c>
      <c r="N14" s="92">
        <f t="shared" si="4"/>
      </c>
      <c r="O14" s="92">
        <f>IF(ISBLANK(L14)=TRUE,"",($L14/$N14*24))</f>
      </c>
      <c r="P14" s="131"/>
      <c r="Q14" s="93"/>
      <c r="R14" s="94">
        <f>IF(ISBLANK('2.  Average Daily Census '!$L$28)=TRUE,"",'2.  Average Daily Census '!$L$28)</f>
      </c>
      <c r="S14" s="92">
        <f t="shared" si="6"/>
      </c>
      <c r="T14" s="92">
        <f t="shared" si="7"/>
      </c>
      <c r="U14" s="131"/>
      <c r="V14" s="93"/>
      <c r="W14" s="94">
        <f>IF(ISBLANK('2.  Average Daily Census '!$O$28)=TRUE,"",'2.  Average Daily Census '!$O$28)</f>
      </c>
      <c r="X14" s="92">
        <f t="shared" si="8"/>
      </c>
      <c r="Y14" s="92">
        <f t="shared" si="9"/>
      </c>
      <c r="Z14" s="131"/>
      <c r="AA14" s="93"/>
      <c r="AB14" s="94">
        <f>IF(ISBLANK('2.  Average Daily Census '!$R$28)=TRUE,"",'2.  Average Daily Census '!$R$28)</f>
      </c>
      <c r="AC14" s="92">
        <f t="shared" si="10"/>
      </c>
      <c r="AD14" s="92">
        <f t="shared" si="11"/>
      </c>
      <c r="AE14" s="131"/>
    </row>
    <row r="16" spans="1:57" ht="38.25">
      <c r="A16" s="103" t="s">
        <v>136</v>
      </c>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row>
    <row r="22" spans="1:11" ht="14.25">
      <c r="A22" s="249">
        <v>1</v>
      </c>
      <c r="B22" s="309" t="s">
        <v>161</v>
      </c>
      <c r="C22" s="290"/>
      <c r="D22" s="290"/>
      <c r="E22" s="290"/>
      <c r="F22" s="290"/>
      <c r="G22" s="290"/>
      <c r="H22" s="290"/>
      <c r="I22" s="290"/>
      <c r="J22" s="290"/>
      <c r="K22" s="290"/>
    </row>
    <row r="23" spans="1:11" ht="14.25">
      <c r="A23" s="248"/>
      <c r="B23" s="326" t="s">
        <v>115</v>
      </c>
      <c r="C23" s="290"/>
      <c r="D23" s="290"/>
      <c r="E23" s="290"/>
      <c r="F23" s="290"/>
      <c r="G23" s="290"/>
      <c r="H23" s="290"/>
      <c r="I23" s="290"/>
      <c r="J23" s="290"/>
      <c r="K23" s="290"/>
    </row>
  </sheetData>
  <sheetProtection/>
  <mergeCells count="14">
    <mergeCell ref="A1:AE1"/>
    <mergeCell ref="C4:F5"/>
    <mergeCell ref="AA4:AE4"/>
    <mergeCell ref="V5:Z5"/>
    <mergeCell ref="AA5:AE5"/>
    <mergeCell ref="G5:K5"/>
    <mergeCell ref="L5:P5"/>
    <mergeCell ref="Q5:U5"/>
    <mergeCell ref="B22:K22"/>
    <mergeCell ref="B23:K23"/>
    <mergeCell ref="G4:K4"/>
    <mergeCell ref="L4:P4"/>
    <mergeCell ref="Q4:U4"/>
    <mergeCell ref="V4:Z4"/>
  </mergeCells>
  <conditionalFormatting sqref="C3">
    <cfRule type="cellIs" priority="4" dxfId="0" operator="lessThanOrEqual" stopIfTrue="1">
      <formula>0</formula>
    </cfRule>
  </conditionalFormatting>
  <printOptions horizontalCentered="1"/>
  <pageMargins left="0.25" right="0.25" top="0.45" bottom="0.75" header="0.5" footer="0.5"/>
  <pageSetup fitToHeight="1" fitToWidth="1" horizontalDpi="600" verticalDpi="600" orientation="landscape" scale="85" r:id="rId1"/>
  <headerFooter alignWithMargins="0">
    <oddFooter>&amp;L&amp;8&amp;K000000&amp;F&amp;C&amp;8© SMS, Inc., 2019&amp;R&amp;8&amp;K000000&amp;P of &amp;N</oddFooter>
  </headerFooter>
</worksheet>
</file>

<file path=xl/worksheets/sheet15.xml><?xml version="1.0" encoding="utf-8"?>
<worksheet xmlns="http://schemas.openxmlformats.org/spreadsheetml/2006/main" xmlns:r="http://schemas.openxmlformats.org/officeDocument/2006/relationships">
  <sheetPr>
    <tabColor indexed="52"/>
    <pageSetUpPr fitToPage="1"/>
  </sheetPr>
  <dimension ref="A1:BF23"/>
  <sheetViews>
    <sheetView zoomScalePageLayoutView="0" workbookViewId="0" topLeftCell="A1">
      <selection activeCell="U44" sqref="U44"/>
    </sheetView>
  </sheetViews>
  <sheetFormatPr defaultColWidth="11.421875" defaultRowHeight="12.75" outlineLevelCol="1"/>
  <cols>
    <col min="1" max="1" width="13.7109375" style="89" customWidth="1"/>
    <col min="2" max="2" width="13.42187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8" width="11.421875" style="109" customWidth="1"/>
    <col min="59" max="16384" width="11.421875" style="89" customWidth="1"/>
  </cols>
  <sheetData>
    <row r="1" spans="1:58" ht="15">
      <c r="A1" s="312" t="s">
        <v>386</v>
      </c>
      <c r="B1" s="312"/>
      <c r="C1" s="312"/>
      <c r="D1" s="312"/>
      <c r="E1" s="312"/>
      <c r="F1" s="312"/>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1:58" ht="15">
      <c r="A2" s="143"/>
      <c r="B2" s="143"/>
      <c r="C2" s="143"/>
      <c r="D2" s="143"/>
      <c r="E2" s="143"/>
      <c r="F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1:58" ht="15.75">
      <c r="A3" s="206" t="s">
        <v>163</v>
      </c>
      <c r="B3" s="209"/>
      <c r="C3" s="208">
        <f>$D$7</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58" ht="15">
      <c r="A4" s="170"/>
      <c r="B4" s="171"/>
      <c r="C4" s="310" t="s">
        <v>54</v>
      </c>
      <c r="D4" s="311"/>
      <c r="E4" s="311"/>
      <c r="F4" s="31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58" ht="12.75">
      <c r="A5" s="173"/>
      <c r="B5" s="171"/>
      <c r="C5" s="311"/>
      <c r="D5" s="311"/>
      <c r="E5" s="311"/>
      <c r="F5" s="311"/>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ht="81" customHeight="1">
      <c r="A6" s="174" t="s">
        <v>47</v>
      </c>
      <c r="B6" s="175" t="s">
        <v>166</v>
      </c>
      <c r="C6" s="176" t="s">
        <v>18</v>
      </c>
      <c r="D6" s="176" t="s">
        <v>155</v>
      </c>
      <c r="E6" s="176" t="s">
        <v>120</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4.25">
      <c r="A7" s="182"/>
      <c r="B7" s="182"/>
      <c r="C7" s="102"/>
      <c r="D7" s="101">
        <f>'2.  Average Daily Census '!$G$13</f>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row>
    <row r="8" spans="1:58" ht="14.25">
      <c r="A8" s="253" t="s">
        <v>137</v>
      </c>
      <c r="B8" s="252" t="s">
        <v>192</v>
      </c>
      <c r="C8" s="227"/>
      <c r="D8" s="226">
        <f aca="true" t="shared" si="0" ref="D8:D13">IF(ISBLANK($C8)=TRUE,"",($C8/365))</f>
      </c>
      <c r="E8" s="227"/>
      <c r="F8" s="226">
        <f aca="true" t="shared" si="1" ref="F8:F13">IF(ISBLANK($E8)=TRUE,"",($E8/$D8*24))</f>
      </c>
      <c r="G8" s="93"/>
      <c r="H8" s="94">
        <f>IF(ISBLANK('2.  Average Daily Census '!$F$28)=TRUE,"",'2.  Average Daily Census '!$F$28)</f>
      </c>
      <c r="I8" s="92">
        <f aca="true" t="shared" si="2" ref="I8:I13">IF(ISBLANK($G8)=TRUE,"",($H8/$D$7*$D8))</f>
      </c>
      <c r="J8" s="92">
        <f aca="true" t="shared" si="3" ref="J8:J13">IF(ISBLANK($G8)=TRUE,"",($G8/$I8*24))</f>
      </c>
      <c r="K8" s="131"/>
      <c r="L8" s="93"/>
      <c r="M8" s="94">
        <f>IF(ISBLANK('2.  Average Daily Census '!$I$28)=TRUE,"",'2.  Average Daily Census '!$I$28)</f>
      </c>
      <c r="N8" s="92">
        <f aca="true" t="shared" si="4" ref="N8:N13">IF(ISBLANK($L8)=TRUE,"",($M8/$D$7*$D8))</f>
      </c>
      <c r="O8" s="92">
        <f aca="true" t="shared" si="5" ref="O8:O13">IF(ISBLANK(L8)=TRUE,"",($L8/$N8*24))</f>
      </c>
      <c r="P8" s="131"/>
      <c r="Q8" s="93"/>
      <c r="R8" s="94">
        <f>IF(ISBLANK('2.  Average Daily Census '!$L$28)=TRUE,"",'2.  Average Daily Census '!$L$28)</f>
      </c>
      <c r="S8" s="92">
        <f aca="true" t="shared" si="6" ref="S8:S13">IF(ISBLANK($Q8)=TRUE,"",($R8/$D$7*$D8))</f>
      </c>
      <c r="T8" s="92">
        <f aca="true" t="shared" si="7" ref="T8:T13">IF(ISBLANK($Q8)=TRUE,"",($Q8/$S8*24))</f>
      </c>
      <c r="U8" s="131"/>
      <c r="V8" s="93"/>
      <c r="W8" s="94">
        <f>IF(ISBLANK('2.  Average Daily Census '!$O$28)=TRUE,"",'2.  Average Daily Census '!$O$28)</f>
      </c>
      <c r="X8" s="92">
        <f aca="true" t="shared" si="8" ref="X8:X13">IF(ISBLANK($V8)=TRUE,"",($W8/$D$7*$D8))</f>
      </c>
      <c r="Y8" s="92">
        <f aca="true" t="shared" si="9" ref="Y8:Y13">IF(ISBLANK($V8)=TRUE,"",($V8/$X8*24))</f>
      </c>
      <c r="Z8" s="131"/>
      <c r="AA8" s="93"/>
      <c r="AB8" s="94">
        <f>IF(ISBLANK('2.  Average Daily Census '!$R$28)=TRUE,"",'2.  Average Daily Census '!$R$28)</f>
      </c>
      <c r="AC8" s="92">
        <f aca="true" t="shared" si="10" ref="AC8:AC13">IF(ISBLANK($AA8)=TRUE,"",($AB8/$D$7*$D8))</f>
      </c>
      <c r="AD8" s="92">
        <f aca="true" t="shared" si="11" ref="AD8:AD13">IF(ISBLANK($AA8)=TRUE,"",($AA8/$AC8*24))</f>
      </c>
      <c r="AE8" s="131"/>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row>
    <row r="9" spans="1:58" ht="14.25">
      <c r="A9" s="253" t="s">
        <v>138</v>
      </c>
      <c r="B9" s="252" t="s">
        <v>192</v>
      </c>
      <c r="C9" s="227"/>
      <c r="D9" s="226">
        <f t="shared" si="0"/>
      </c>
      <c r="E9" s="227"/>
      <c r="F9" s="226">
        <f t="shared" si="1"/>
      </c>
      <c r="G9" s="93"/>
      <c r="H9" s="94">
        <f>IF(ISBLANK('2.  Average Daily Census '!$F$28)=TRUE,"",'2.  Average Daily Census '!$F$28)</f>
      </c>
      <c r="I9" s="92">
        <f t="shared" si="2"/>
      </c>
      <c r="J9" s="92">
        <f t="shared" si="3"/>
      </c>
      <c r="K9" s="131"/>
      <c r="L9" s="93"/>
      <c r="M9" s="94">
        <f>IF(ISBLANK('2.  Average Daily Census '!$I$28)=TRUE,"",'2.  Average Daily Census '!$I$28)</f>
      </c>
      <c r="N9" s="92">
        <f t="shared" si="4"/>
      </c>
      <c r="O9" s="92">
        <f t="shared" si="5"/>
      </c>
      <c r="P9" s="131"/>
      <c r="Q9" s="93"/>
      <c r="R9" s="94">
        <f>IF(ISBLANK('2.  Average Daily Census '!$L$28)=TRUE,"",'2.  Average Daily Census '!$L$28)</f>
      </c>
      <c r="S9" s="92">
        <f t="shared" si="6"/>
      </c>
      <c r="T9" s="92">
        <f t="shared" si="7"/>
      </c>
      <c r="U9" s="131"/>
      <c r="V9" s="93"/>
      <c r="W9" s="94">
        <f>IF(ISBLANK('2.  Average Daily Census '!$O$28)=TRUE,"",'2.  Average Daily Census '!$O$28)</f>
      </c>
      <c r="X9" s="92">
        <f t="shared" si="8"/>
      </c>
      <c r="Y9" s="92">
        <f t="shared" si="9"/>
      </c>
      <c r="Z9" s="131"/>
      <c r="AA9" s="93"/>
      <c r="AB9" s="94">
        <f>IF(ISBLANK('2.  Average Daily Census '!$R$28)=TRUE,"",'2.  Average Daily Census '!$R$28)</f>
      </c>
      <c r="AC9" s="92">
        <f t="shared" si="10"/>
      </c>
      <c r="AD9" s="92">
        <f t="shared" si="11"/>
      </c>
      <c r="AE9" s="131"/>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row>
    <row r="10" spans="1:58" ht="14.25">
      <c r="A10" s="253" t="s">
        <v>193</v>
      </c>
      <c r="B10" s="214" t="s">
        <v>194</v>
      </c>
      <c r="C10" s="227"/>
      <c r="D10" s="226">
        <f t="shared" si="0"/>
      </c>
      <c r="E10" s="227"/>
      <c r="F10" s="226">
        <f t="shared" si="1"/>
      </c>
      <c r="G10" s="93"/>
      <c r="H10" s="94">
        <f>IF(ISBLANK('2.  Average Daily Census '!$F$28)=TRUE,"",'2.  Average Daily Census '!$F$28)</f>
      </c>
      <c r="I10" s="92">
        <f t="shared" si="2"/>
      </c>
      <c r="J10" s="92">
        <f t="shared" si="3"/>
      </c>
      <c r="K10" s="131"/>
      <c r="L10" s="93"/>
      <c r="M10" s="94">
        <f>IF(ISBLANK('2.  Average Daily Census '!$I$28)=TRUE,"",'2.  Average Daily Census '!$I$28)</f>
      </c>
      <c r="N10" s="92">
        <f t="shared" si="4"/>
      </c>
      <c r="O10" s="92">
        <f t="shared" si="5"/>
      </c>
      <c r="P10" s="131"/>
      <c r="Q10" s="93"/>
      <c r="R10" s="94">
        <f>IF(ISBLANK('2.  Average Daily Census '!$L$28)=TRUE,"",'2.  Average Daily Census '!$L$28)</f>
      </c>
      <c r="S10" s="92">
        <f t="shared" si="6"/>
      </c>
      <c r="T10" s="92">
        <f t="shared" si="7"/>
      </c>
      <c r="U10" s="131"/>
      <c r="V10" s="93"/>
      <c r="W10" s="94">
        <f>IF(ISBLANK('2.  Average Daily Census '!$O$28)=TRUE,"",'2.  Average Daily Census '!$O$28)</f>
      </c>
      <c r="X10" s="92">
        <f t="shared" si="8"/>
      </c>
      <c r="Y10" s="92">
        <f t="shared" si="9"/>
      </c>
      <c r="Z10" s="131"/>
      <c r="AA10" s="93"/>
      <c r="AB10" s="94">
        <f>IF(ISBLANK('2.  Average Daily Census '!$R$28)=TRUE,"",'2.  Average Daily Census '!$R$28)</f>
      </c>
      <c r="AC10" s="92">
        <f t="shared" si="10"/>
      </c>
      <c r="AD10" s="92">
        <f t="shared" si="11"/>
      </c>
      <c r="AE10" s="131"/>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ht="14.25">
      <c r="A11" s="242" t="s">
        <v>362</v>
      </c>
      <c r="B11" s="214" t="s">
        <v>195</v>
      </c>
      <c r="C11" s="227"/>
      <c r="D11" s="226">
        <f t="shared" si="0"/>
      </c>
      <c r="E11" s="227"/>
      <c r="F11" s="226">
        <f t="shared" si="1"/>
      </c>
      <c r="G11" s="93"/>
      <c r="H11" s="94">
        <f>IF(ISBLANK('2.  Average Daily Census '!$F$28)=TRUE,"",'2.  Average Daily Census '!$F$28)</f>
      </c>
      <c r="I11" s="92">
        <f t="shared" si="2"/>
      </c>
      <c r="J11" s="92">
        <f t="shared" si="3"/>
      </c>
      <c r="K11" s="131"/>
      <c r="L11" s="93"/>
      <c r="M11" s="94">
        <f>IF(ISBLANK('2.  Average Daily Census '!$I$28)=TRUE,"",'2.  Average Daily Census '!$I$28)</f>
      </c>
      <c r="N11" s="92">
        <f t="shared" si="4"/>
      </c>
      <c r="O11" s="92">
        <f t="shared" si="5"/>
      </c>
      <c r="P11" s="131"/>
      <c r="Q11" s="93"/>
      <c r="R11" s="94">
        <f>IF(ISBLANK('2.  Average Daily Census '!$L$28)=TRUE,"",'2.  Average Daily Census '!$L$28)</f>
      </c>
      <c r="S11" s="92">
        <f t="shared" si="6"/>
      </c>
      <c r="T11" s="92">
        <f t="shared" si="7"/>
      </c>
      <c r="U11" s="131"/>
      <c r="V11" s="93"/>
      <c r="W11" s="94">
        <f>IF(ISBLANK('2.  Average Daily Census '!$O$28)=TRUE,"",'2.  Average Daily Census '!$O$28)</f>
      </c>
      <c r="X11" s="92">
        <f t="shared" si="8"/>
      </c>
      <c r="Y11" s="92">
        <f t="shared" si="9"/>
      </c>
      <c r="Z11" s="131"/>
      <c r="AA11" s="93"/>
      <c r="AB11" s="94">
        <f>IF(ISBLANK('2.  Average Daily Census '!$R$28)=TRUE,"",'2.  Average Daily Census '!$R$28)</f>
      </c>
      <c r="AC11" s="92">
        <f t="shared" si="10"/>
      </c>
      <c r="AD11" s="92">
        <f t="shared" si="11"/>
      </c>
      <c r="AE11" s="131"/>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row>
    <row r="12" spans="1:58" ht="14.25">
      <c r="A12" s="253"/>
      <c r="B12" s="214"/>
      <c r="C12" s="227"/>
      <c r="D12" s="226">
        <f t="shared" si="0"/>
      </c>
      <c r="E12" s="227"/>
      <c r="F12" s="226">
        <f t="shared" si="1"/>
      </c>
      <c r="G12" s="93"/>
      <c r="H12" s="94">
        <f>IF(ISBLANK('2.  Average Daily Census '!$F$28)=TRUE,"",'2.  Average Daily Census '!$F$28)</f>
      </c>
      <c r="I12" s="92">
        <f t="shared" si="2"/>
      </c>
      <c r="J12" s="92">
        <f t="shared" si="3"/>
      </c>
      <c r="K12" s="131"/>
      <c r="L12" s="93"/>
      <c r="M12" s="94">
        <f>IF(ISBLANK('2.  Average Daily Census '!$I$28)=TRUE,"",'2.  Average Daily Census '!$I$28)</f>
      </c>
      <c r="N12" s="92">
        <f t="shared" si="4"/>
      </c>
      <c r="O12" s="92">
        <f t="shared" si="5"/>
      </c>
      <c r="P12" s="131"/>
      <c r="Q12" s="93"/>
      <c r="R12" s="94">
        <f>IF(ISBLANK('2.  Average Daily Census '!$L$28)=TRUE,"",'2.  Average Daily Census '!$L$28)</f>
      </c>
      <c r="S12" s="92">
        <f t="shared" si="6"/>
      </c>
      <c r="T12" s="92">
        <f t="shared" si="7"/>
      </c>
      <c r="U12" s="131"/>
      <c r="V12" s="93"/>
      <c r="W12" s="94">
        <f>IF(ISBLANK('2.  Average Daily Census '!$O$28)=TRUE,"",'2.  Average Daily Census '!$O$28)</f>
      </c>
      <c r="X12" s="92">
        <f t="shared" si="8"/>
      </c>
      <c r="Y12" s="92">
        <f t="shared" si="9"/>
      </c>
      <c r="Z12" s="131"/>
      <c r="AA12" s="93"/>
      <c r="AB12" s="94">
        <f>IF(ISBLANK('2.  Average Daily Census '!$R$28)=TRUE,"",'2.  Average Daily Census '!$R$28)</f>
      </c>
      <c r="AC12" s="92">
        <f t="shared" si="10"/>
      </c>
      <c r="AD12" s="92">
        <f t="shared" si="11"/>
      </c>
      <c r="AE12" s="131"/>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14.25">
      <c r="A13" s="253"/>
      <c r="B13" s="214"/>
      <c r="C13" s="227"/>
      <c r="D13" s="226">
        <f t="shared" si="0"/>
      </c>
      <c r="E13" s="227"/>
      <c r="F13" s="226">
        <f t="shared" si="1"/>
      </c>
      <c r="G13" s="93"/>
      <c r="H13" s="94">
        <f>IF(ISBLANK('2.  Average Daily Census '!$F$28)=TRUE,"",'2.  Average Daily Census '!$F$28)</f>
      </c>
      <c r="I13" s="92">
        <f t="shared" si="2"/>
      </c>
      <c r="J13" s="92">
        <f t="shared" si="3"/>
      </c>
      <c r="K13" s="131"/>
      <c r="L13" s="93"/>
      <c r="M13" s="94">
        <f>IF(ISBLANK('2.  Average Daily Census '!$I$28)=TRUE,"",'2.  Average Daily Census '!$I$28)</f>
      </c>
      <c r="N13" s="92">
        <f t="shared" si="4"/>
      </c>
      <c r="O13" s="92">
        <f t="shared" si="5"/>
      </c>
      <c r="P13" s="131"/>
      <c r="Q13" s="93"/>
      <c r="R13" s="94">
        <f>IF(ISBLANK('2.  Average Daily Census '!$L$28)=TRUE,"",'2.  Average Daily Census '!$L$28)</f>
      </c>
      <c r="S13" s="92">
        <f t="shared" si="6"/>
      </c>
      <c r="T13" s="92">
        <f t="shared" si="7"/>
      </c>
      <c r="U13" s="131"/>
      <c r="V13" s="93"/>
      <c r="W13" s="94">
        <f>IF(ISBLANK('2.  Average Daily Census '!$O$28)=TRUE,"",'2.  Average Daily Census '!$O$28)</f>
      </c>
      <c r="X13" s="92">
        <f t="shared" si="8"/>
      </c>
      <c r="Y13" s="92">
        <f t="shared" si="9"/>
      </c>
      <c r="Z13" s="131"/>
      <c r="AA13" s="93"/>
      <c r="AB13" s="94">
        <f>IF(ISBLANK('2.  Average Daily Census '!$R$28)=TRUE,"",'2.  Average Daily Census '!$R$28)</f>
      </c>
      <c r="AC13" s="92">
        <f t="shared" si="10"/>
      </c>
      <c r="AD13" s="92">
        <f t="shared" si="11"/>
      </c>
      <c r="AE13" s="131"/>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22" spans="1:11" ht="14.25">
      <c r="A22" s="100">
        <v>1</v>
      </c>
      <c r="B22" s="309" t="s">
        <v>161</v>
      </c>
      <c r="C22" s="290"/>
      <c r="D22" s="290"/>
      <c r="E22" s="290"/>
      <c r="F22" s="290"/>
      <c r="G22" s="290"/>
      <c r="H22" s="290"/>
      <c r="I22" s="290"/>
      <c r="J22" s="290"/>
      <c r="K22" s="290"/>
    </row>
    <row r="23" spans="1:11" ht="14.25">
      <c r="A23" s="215"/>
      <c r="B23" s="326" t="s">
        <v>115</v>
      </c>
      <c r="C23" s="290"/>
      <c r="D23" s="290"/>
      <c r="E23" s="290"/>
      <c r="F23" s="290"/>
      <c r="G23" s="290"/>
      <c r="H23" s="290"/>
      <c r="I23" s="290"/>
      <c r="J23" s="290"/>
      <c r="K23" s="290"/>
    </row>
  </sheetData>
  <sheetProtection/>
  <mergeCells count="14">
    <mergeCell ref="A1:AE1"/>
    <mergeCell ref="C4:F5"/>
    <mergeCell ref="AA4:AE4"/>
    <mergeCell ref="V5:Z5"/>
    <mergeCell ref="AA5:AE5"/>
    <mergeCell ref="G5:K5"/>
    <mergeCell ref="L5:P5"/>
    <mergeCell ref="Q5:U5"/>
    <mergeCell ref="B23:K23"/>
    <mergeCell ref="B22:K22"/>
    <mergeCell ref="G4:K4"/>
    <mergeCell ref="L4:P4"/>
    <mergeCell ref="Q4:U4"/>
    <mergeCell ref="V4:Z4"/>
  </mergeCells>
  <conditionalFormatting sqref="C3">
    <cfRule type="cellIs" priority="4" dxfId="0" operator="lessThanOrEqual" stopIfTrue="1">
      <formula>0</formula>
    </cfRule>
  </conditionalFormatting>
  <printOptions horizontalCentered="1"/>
  <pageMargins left="0.25" right="0.25" top="0.45" bottom="0.75" header="0.5" footer="0.5"/>
  <pageSetup fitToHeight="1" fitToWidth="1" horizontalDpi="600" verticalDpi="600" orientation="landscape" scale="89" r:id="rId1"/>
  <headerFooter alignWithMargins="0">
    <oddFooter>&amp;L&amp;8&amp;K000000&amp;F&amp;C&amp;8© SMS, Inc., 2019&amp;R&amp;8&amp;K000000&amp;P of &amp;N</oddFooter>
  </headerFooter>
</worksheet>
</file>

<file path=xl/worksheets/sheet16.xml><?xml version="1.0" encoding="utf-8"?>
<worksheet xmlns="http://schemas.openxmlformats.org/spreadsheetml/2006/main" xmlns:r="http://schemas.openxmlformats.org/officeDocument/2006/relationships">
  <sheetPr>
    <tabColor indexed="52"/>
    <pageSetUpPr fitToPage="1"/>
  </sheetPr>
  <dimension ref="A1:BE23"/>
  <sheetViews>
    <sheetView zoomScalePageLayoutView="0" workbookViewId="0" topLeftCell="A1">
      <selection activeCell="U44" sqref="U44"/>
    </sheetView>
  </sheetViews>
  <sheetFormatPr defaultColWidth="11.421875" defaultRowHeight="12.75" outlineLevelCol="1"/>
  <cols>
    <col min="1" max="1" width="23.28125" style="89" customWidth="1"/>
    <col min="2" max="2" width="14.14062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7" width="11.421875" style="109" customWidth="1"/>
    <col min="58" max="16384" width="11.421875" style="89" customWidth="1"/>
  </cols>
  <sheetData>
    <row r="1" spans="1:57" ht="15">
      <c r="A1" s="312" t="s">
        <v>387</v>
      </c>
      <c r="B1" s="312"/>
      <c r="C1" s="312"/>
      <c r="D1" s="312"/>
      <c r="E1" s="312"/>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row>
    <row r="2" spans="1:57" ht="15">
      <c r="A2" s="143"/>
      <c r="B2" s="143"/>
      <c r="C2" s="143"/>
      <c r="D2" s="143"/>
      <c r="E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row>
    <row r="3" spans="1:57" ht="15.75">
      <c r="A3" s="206" t="s">
        <v>163</v>
      </c>
      <c r="B3" s="209"/>
      <c r="C3" s="208">
        <f>$D$7</f>
      </c>
      <c r="E3" s="88" t="s">
        <v>278</v>
      </c>
      <c r="F3" s="129">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row>
    <row r="4" spans="1:57" ht="15">
      <c r="A4" s="170"/>
      <c r="B4" s="171"/>
      <c r="C4" s="310" t="s">
        <v>54</v>
      </c>
      <c r="D4" s="311"/>
      <c r="E4" s="311"/>
      <c r="F4" s="31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row>
    <row r="5" spans="1:57" ht="12.75">
      <c r="A5" s="173"/>
      <c r="B5" s="171"/>
      <c r="C5" s="311"/>
      <c r="D5" s="311"/>
      <c r="E5" s="311"/>
      <c r="F5" s="311"/>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row>
    <row r="6" spans="1:57" ht="96" customHeight="1">
      <c r="A6" s="174"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row>
    <row r="7" spans="1:57" ht="14.25">
      <c r="A7" s="182"/>
      <c r="B7" s="182"/>
      <c r="C7" s="102"/>
      <c r="D7" s="101">
        <f>'2.  Average Daily Census '!$G$13</f>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row>
    <row r="8" spans="1:57" ht="14.25">
      <c r="A8" s="253" t="s">
        <v>196</v>
      </c>
      <c r="B8" s="252" t="s">
        <v>192</v>
      </c>
      <c r="C8" s="225">
        <f>E8*365</f>
        <v>183960</v>
      </c>
      <c r="D8" s="226">
        <f aca="true" t="shared" si="0" ref="D8:D13">IF(ISBLANK($C8)=TRUE,"",($C8/365))</f>
        <v>504</v>
      </c>
      <c r="E8" s="225">
        <v>504</v>
      </c>
      <c r="F8" s="226">
        <f aca="true" t="shared" si="1" ref="F8:F13">IF(ISBLANK($E8)=TRUE,"",($E8/$D8*24))</f>
        <v>24</v>
      </c>
      <c r="G8" s="93"/>
      <c r="H8" s="94">
        <f>IF(ISBLANK('2.  Average Daily Census '!$F$28)=TRUE,"",'2.  Average Daily Census '!$F$28)</f>
      </c>
      <c r="I8" s="92">
        <f aca="true" t="shared" si="2" ref="I8:I13">IF(ISBLANK($G8)=TRUE,"",($H8/$D$7*$D8))</f>
      </c>
      <c r="J8" s="92">
        <f aca="true" t="shared" si="3" ref="J8:J13">IF(ISBLANK($G8)=TRUE,"",($G8/$I8*24))</f>
      </c>
      <c r="K8" s="227"/>
      <c r="L8" s="227"/>
      <c r="M8" s="254">
        <f>IF(ISBLANK('2.  Average Daily Census '!$I$28)=TRUE,"",'2.  Average Daily Census '!$I$28)</f>
      </c>
      <c r="N8" s="226">
        <f aca="true" t="shared" si="4" ref="N8:N13">IF(ISBLANK($L8)=TRUE,"",($M8/$D$7*$D8))</f>
      </c>
      <c r="O8" s="226">
        <f aca="true" t="shared" si="5" ref="O8:O13">IF(ISBLANK(L8)=TRUE,"",($L8/$N8*24))</f>
      </c>
      <c r="P8" s="227"/>
      <c r="Q8" s="227"/>
      <c r="R8" s="254">
        <f>IF(ISBLANK('2.  Average Daily Census '!$L$28)=TRUE,"",'2.  Average Daily Census '!$L$28)</f>
      </c>
      <c r="S8" s="226">
        <f aca="true" t="shared" si="6" ref="S8:S13">IF(ISBLANK($Q8)=TRUE,"",($R8/$D$7*$D8))</f>
      </c>
      <c r="T8" s="226">
        <f aca="true" t="shared" si="7" ref="T8:T13">IF(ISBLANK($Q8)=TRUE,"",($Q8/$S8*24))</f>
      </c>
      <c r="U8" s="227"/>
      <c r="V8" s="227"/>
      <c r="W8" s="254">
        <f>IF(ISBLANK('2.  Average Daily Census '!$O$28)=TRUE,"",'2.  Average Daily Census '!$O$28)</f>
      </c>
      <c r="X8" s="226">
        <f aca="true" t="shared" si="8" ref="X8:X13">IF(ISBLANK($V8)=TRUE,"",($W8/$D$7*$D8))</f>
      </c>
      <c r="Y8" s="226">
        <f aca="true" t="shared" si="9" ref="Y8:Y13">IF(ISBLANK($V8)=TRUE,"",($V8/$X8*24))</f>
      </c>
      <c r="Z8" s="227"/>
      <c r="AA8" s="227"/>
      <c r="AB8" s="254">
        <f>IF(ISBLANK('2.  Average Daily Census '!$R$28)=TRUE,"",'2.  Average Daily Census '!$R$28)</f>
      </c>
      <c r="AC8" s="226">
        <f aca="true" t="shared" si="10" ref="AC8:AC13">IF(ISBLANK($AA8)=TRUE,"",($AB8/$D$7*$D8))</f>
      </c>
      <c r="AD8" s="226">
        <f aca="true" t="shared" si="11" ref="AD8:AD13">IF(ISBLANK($AA8)=TRUE,"",($AA8/$AC8*24))</f>
      </c>
      <c r="AE8" s="227"/>
      <c r="AG8" s="89"/>
      <c r="AH8" s="89"/>
      <c r="AI8" s="89"/>
      <c r="AJ8" s="89"/>
      <c r="AK8" s="89"/>
      <c r="AL8" s="89"/>
      <c r="AM8" s="89"/>
      <c r="AN8" s="89"/>
      <c r="AO8" s="89"/>
      <c r="AP8" s="89"/>
      <c r="AQ8" s="89"/>
      <c r="AR8" s="89"/>
      <c r="AS8" s="89"/>
      <c r="AT8" s="89"/>
      <c r="AU8" s="89"/>
      <c r="AV8" s="89"/>
      <c r="AW8" s="89"/>
      <c r="AX8" s="89"/>
      <c r="AY8" s="89"/>
      <c r="AZ8" s="89"/>
      <c r="BA8" s="89"/>
      <c r="BB8" s="89"/>
      <c r="BC8" s="89"/>
      <c r="BD8" s="89"/>
      <c r="BE8" s="89"/>
    </row>
    <row r="9" spans="1:57" ht="14.25">
      <c r="A9" s="253" t="s">
        <v>38</v>
      </c>
      <c r="B9" s="252" t="s">
        <v>192</v>
      </c>
      <c r="C9" s="227"/>
      <c r="D9" s="226">
        <f t="shared" si="0"/>
      </c>
      <c r="E9" s="227"/>
      <c r="F9" s="226">
        <f t="shared" si="1"/>
      </c>
      <c r="G9" s="93"/>
      <c r="H9" s="94">
        <f>IF(ISBLANK('2.  Average Daily Census '!$F$28)=TRUE,"",'2.  Average Daily Census '!$F$28)</f>
      </c>
      <c r="I9" s="92">
        <f t="shared" si="2"/>
      </c>
      <c r="J9" s="92">
        <f t="shared" si="3"/>
      </c>
      <c r="K9" s="227"/>
      <c r="L9" s="227"/>
      <c r="M9" s="254">
        <f>IF(ISBLANK('2.  Average Daily Census '!$I$28)=TRUE,"",'2.  Average Daily Census '!$I$28)</f>
      </c>
      <c r="N9" s="226">
        <f t="shared" si="4"/>
      </c>
      <c r="O9" s="226">
        <f t="shared" si="5"/>
      </c>
      <c r="P9" s="227"/>
      <c r="Q9" s="227"/>
      <c r="R9" s="254">
        <f>IF(ISBLANK('2.  Average Daily Census '!$L$28)=TRUE,"",'2.  Average Daily Census '!$L$28)</f>
      </c>
      <c r="S9" s="226">
        <f t="shared" si="6"/>
      </c>
      <c r="T9" s="226">
        <f t="shared" si="7"/>
      </c>
      <c r="U9" s="227"/>
      <c r="V9" s="227"/>
      <c r="W9" s="254">
        <f>IF(ISBLANK('2.  Average Daily Census '!$O$28)=TRUE,"",'2.  Average Daily Census '!$O$28)</f>
      </c>
      <c r="X9" s="226">
        <f t="shared" si="8"/>
      </c>
      <c r="Y9" s="226">
        <f t="shared" si="9"/>
      </c>
      <c r="Z9" s="227"/>
      <c r="AA9" s="227"/>
      <c r="AB9" s="254">
        <f>IF(ISBLANK('2.  Average Daily Census '!$R$28)=TRUE,"",'2.  Average Daily Census '!$R$28)</f>
      </c>
      <c r="AC9" s="226">
        <f t="shared" si="10"/>
      </c>
      <c r="AD9" s="226">
        <f t="shared" si="11"/>
      </c>
      <c r="AE9" s="227"/>
      <c r="AG9" s="89"/>
      <c r="AH9" s="89"/>
      <c r="AI9" s="89"/>
      <c r="AJ9" s="89"/>
      <c r="AK9" s="89"/>
      <c r="AL9" s="89"/>
      <c r="AM9" s="89"/>
      <c r="AN9" s="89"/>
      <c r="AO9" s="89"/>
      <c r="AP9" s="89"/>
      <c r="AQ9" s="89"/>
      <c r="AR9" s="89"/>
      <c r="AS9" s="89"/>
      <c r="AT9" s="89"/>
      <c r="AU9" s="89"/>
      <c r="AV9" s="89"/>
      <c r="AW9" s="89"/>
      <c r="AX9" s="89"/>
      <c r="AY9" s="89"/>
      <c r="AZ9" s="89"/>
      <c r="BA9" s="89"/>
      <c r="BB9" s="89"/>
      <c r="BC9" s="89"/>
      <c r="BD9" s="89"/>
      <c r="BE9" s="89"/>
    </row>
    <row r="10" spans="1:57" ht="14.25">
      <c r="A10" s="253" t="s">
        <v>39</v>
      </c>
      <c r="B10" s="252" t="s">
        <v>192</v>
      </c>
      <c r="C10" s="227"/>
      <c r="D10" s="226">
        <f t="shared" si="0"/>
      </c>
      <c r="E10" s="227"/>
      <c r="F10" s="226">
        <f t="shared" si="1"/>
      </c>
      <c r="G10" s="93"/>
      <c r="H10" s="94">
        <f>IF(ISBLANK('2.  Average Daily Census '!$F$28)=TRUE,"",'2.  Average Daily Census '!$F$28)</f>
      </c>
      <c r="I10" s="92">
        <f t="shared" si="2"/>
      </c>
      <c r="J10" s="92">
        <f t="shared" si="3"/>
      </c>
      <c r="K10" s="227"/>
      <c r="L10" s="227"/>
      <c r="M10" s="254">
        <f>IF(ISBLANK('2.  Average Daily Census '!$I$28)=TRUE,"",'2.  Average Daily Census '!$I$28)</f>
      </c>
      <c r="N10" s="226">
        <f t="shared" si="4"/>
      </c>
      <c r="O10" s="226">
        <f t="shared" si="5"/>
      </c>
      <c r="P10" s="227"/>
      <c r="Q10" s="227"/>
      <c r="R10" s="254">
        <f>IF(ISBLANK('2.  Average Daily Census '!$L$28)=TRUE,"",'2.  Average Daily Census '!$L$28)</f>
      </c>
      <c r="S10" s="226">
        <f t="shared" si="6"/>
      </c>
      <c r="T10" s="226">
        <f t="shared" si="7"/>
      </c>
      <c r="U10" s="227"/>
      <c r="V10" s="227"/>
      <c r="W10" s="254">
        <f>IF(ISBLANK('2.  Average Daily Census '!$O$28)=TRUE,"",'2.  Average Daily Census '!$O$28)</f>
      </c>
      <c r="X10" s="226">
        <f t="shared" si="8"/>
      </c>
      <c r="Y10" s="226">
        <f t="shared" si="9"/>
      </c>
      <c r="Z10" s="227"/>
      <c r="AA10" s="227"/>
      <c r="AB10" s="254">
        <f>IF(ISBLANK('2.  Average Daily Census '!$R$28)=TRUE,"",'2.  Average Daily Census '!$R$28)</f>
      </c>
      <c r="AC10" s="226">
        <f t="shared" si="10"/>
      </c>
      <c r="AD10" s="226">
        <f t="shared" si="11"/>
      </c>
      <c r="AE10" s="227"/>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row>
    <row r="11" spans="1:57" ht="14.25">
      <c r="A11" s="253" t="s">
        <v>40</v>
      </c>
      <c r="B11" s="252" t="s">
        <v>192</v>
      </c>
      <c r="C11" s="227"/>
      <c r="D11" s="226">
        <f t="shared" si="0"/>
      </c>
      <c r="E11" s="227"/>
      <c r="F11" s="226">
        <f t="shared" si="1"/>
      </c>
      <c r="G11" s="93"/>
      <c r="H11" s="94">
        <f>IF(ISBLANK('2.  Average Daily Census '!$F$28)=TRUE,"",'2.  Average Daily Census '!$F$28)</f>
      </c>
      <c r="I11" s="92">
        <f t="shared" si="2"/>
      </c>
      <c r="J11" s="92">
        <f t="shared" si="3"/>
      </c>
      <c r="K11" s="227"/>
      <c r="L11" s="227"/>
      <c r="M11" s="254">
        <f>IF(ISBLANK('2.  Average Daily Census '!$I$28)=TRUE,"",'2.  Average Daily Census '!$I$28)</f>
      </c>
      <c r="N11" s="226">
        <f t="shared" si="4"/>
      </c>
      <c r="O11" s="226">
        <f t="shared" si="5"/>
      </c>
      <c r="P11" s="227"/>
      <c r="Q11" s="227"/>
      <c r="R11" s="254">
        <f>IF(ISBLANK('2.  Average Daily Census '!$L$28)=TRUE,"",'2.  Average Daily Census '!$L$28)</f>
      </c>
      <c r="S11" s="226">
        <f t="shared" si="6"/>
      </c>
      <c r="T11" s="226">
        <f t="shared" si="7"/>
      </c>
      <c r="U11" s="227"/>
      <c r="V11" s="227"/>
      <c r="W11" s="254">
        <f>IF(ISBLANK('2.  Average Daily Census '!$O$28)=TRUE,"",'2.  Average Daily Census '!$O$28)</f>
      </c>
      <c r="X11" s="226">
        <f t="shared" si="8"/>
      </c>
      <c r="Y11" s="226">
        <f t="shared" si="9"/>
      </c>
      <c r="Z11" s="227"/>
      <c r="AA11" s="227"/>
      <c r="AB11" s="254">
        <f>IF(ISBLANK('2.  Average Daily Census '!$R$28)=TRUE,"",'2.  Average Daily Census '!$R$28)</f>
      </c>
      <c r="AC11" s="226">
        <f t="shared" si="10"/>
      </c>
      <c r="AD11" s="226">
        <f t="shared" si="11"/>
      </c>
      <c r="AE11" s="227"/>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row>
    <row r="12" spans="1:57" ht="14.25">
      <c r="A12" s="253" t="s">
        <v>41</v>
      </c>
      <c r="B12" s="252" t="s">
        <v>192</v>
      </c>
      <c r="C12" s="227"/>
      <c r="D12" s="226">
        <f t="shared" si="0"/>
      </c>
      <c r="E12" s="227"/>
      <c r="F12" s="226">
        <f t="shared" si="1"/>
      </c>
      <c r="G12" s="93"/>
      <c r="H12" s="94">
        <f>IF(ISBLANK('2.  Average Daily Census '!$F$28)=TRUE,"",'2.  Average Daily Census '!$F$28)</f>
      </c>
      <c r="I12" s="92">
        <f t="shared" si="2"/>
      </c>
      <c r="J12" s="92">
        <f t="shared" si="3"/>
      </c>
      <c r="K12" s="227"/>
      <c r="L12" s="227"/>
      <c r="M12" s="254">
        <f>IF(ISBLANK('2.  Average Daily Census '!$I$28)=TRUE,"",'2.  Average Daily Census '!$I$28)</f>
      </c>
      <c r="N12" s="226">
        <f t="shared" si="4"/>
      </c>
      <c r="O12" s="226">
        <f t="shared" si="5"/>
      </c>
      <c r="P12" s="227"/>
      <c r="Q12" s="227"/>
      <c r="R12" s="254">
        <f>IF(ISBLANK('2.  Average Daily Census '!$L$28)=TRUE,"",'2.  Average Daily Census '!$L$28)</f>
      </c>
      <c r="S12" s="226">
        <f t="shared" si="6"/>
      </c>
      <c r="T12" s="226">
        <f t="shared" si="7"/>
      </c>
      <c r="U12" s="227"/>
      <c r="V12" s="227"/>
      <c r="W12" s="254">
        <f>IF(ISBLANK('2.  Average Daily Census '!$O$28)=TRUE,"",'2.  Average Daily Census '!$O$28)</f>
      </c>
      <c r="X12" s="226">
        <f t="shared" si="8"/>
      </c>
      <c r="Y12" s="226">
        <f t="shared" si="9"/>
      </c>
      <c r="Z12" s="227"/>
      <c r="AA12" s="227"/>
      <c r="AB12" s="254">
        <f>IF(ISBLANK('2.  Average Daily Census '!$R$28)=TRUE,"",'2.  Average Daily Census '!$R$28)</f>
      </c>
      <c r="AC12" s="226">
        <f t="shared" si="10"/>
      </c>
      <c r="AD12" s="226">
        <f t="shared" si="11"/>
      </c>
      <c r="AE12" s="227"/>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row>
    <row r="13" spans="1:57" ht="14.25">
      <c r="A13" s="253" t="s">
        <v>42</v>
      </c>
      <c r="B13" s="252" t="s">
        <v>192</v>
      </c>
      <c r="C13" s="227"/>
      <c r="D13" s="226">
        <f t="shared" si="0"/>
      </c>
      <c r="E13" s="227"/>
      <c r="F13" s="226">
        <f t="shared" si="1"/>
      </c>
      <c r="G13" s="93"/>
      <c r="H13" s="94">
        <f>IF(ISBLANK('2.  Average Daily Census '!$F$28)=TRUE,"",'2.  Average Daily Census '!$F$28)</f>
      </c>
      <c r="I13" s="92">
        <f t="shared" si="2"/>
      </c>
      <c r="J13" s="92">
        <f t="shared" si="3"/>
      </c>
      <c r="K13" s="227"/>
      <c r="L13" s="227"/>
      <c r="M13" s="254">
        <f>IF(ISBLANK('2.  Average Daily Census '!$I$28)=TRUE,"",'2.  Average Daily Census '!$I$28)</f>
      </c>
      <c r="N13" s="226">
        <f t="shared" si="4"/>
      </c>
      <c r="O13" s="226">
        <f t="shared" si="5"/>
      </c>
      <c r="P13" s="227"/>
      <c r="Q13" s="227"/>
      <c r="R13" s="254">
        <f>IF(ISBLANK('2.  Average Daily Census '!$L$28)=TRUE,"",'2.  Average Daily Census '!$L$28)</f>
      </c>
      <c r="S13" s="226">
        <f t="shared" si="6"/>
      </c>
      <c r="T13" s="226">
        <f t="shared" si="7"/>
      </c>
      <c r="U13" s="227"/>
      <c r="V13" s="227"/>
      <c r="W13" s="254">
        <f>IF(ISBLANK('2.  Average Daily Census '!$O$28)=TRUE,"",'2.  Average Daily Census '!$O$28)</f>
      </c>
      <c r="X13" s="226">
        <f t="shared" si="8"/>
      </c>
      <c r="Y13" s="226">
        <f t="shared" si="9"/>
      </c>
      <c r="Z13" s="227"/>
      <c r="AA13" s="227"/>
      <c r="AB13" s="254">
        <f>IF(ISBLANK('2.  Average Daily Census '!$R$28)=TRUE,"",'2.  Average Daily Census '!$R$28)</f>
      </c>
      <c r="AC13" s="226">
        <f t="shared" si="10"/>
      </c>
      <c r="AD13" s="226">
        <f t="shared" si="11"/>
      </c>
      <c r="AE13" s="227"/>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row>
    <row r="16" ht="12.75">
      <c r="A16" s="255" t="s">
        <v>209</v>
      </c>
    </row>
    <row r="17" spans="1:57" ht="14.25">
      <c r="A17" s="256" t="s">
        <v>53</v>
      </c>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row>
    <row r="18" ht="14.25">
      <c r="A18" s="256" t="s">
        <v>51</v>
      </c>
    </row>
    <row r="19" ht="14.25">
      <c r="A19" s="256" t="s">
        <v>52</v>
      </c>
    </row>
    <row r="22" spans="1:11" ht="14.25">
      <c r="A22" s="166">
        <v>1</v>
      </c>
      <c r="B22" s="309" t="s">
        <v>161</v>
      </c>
      <c r="C22" s="290"/>
      <c r="D22" s="290"/>
      <c r="E22" s="290"/>
      <c r="F22" s="290"/>
      <c r="G22" s="290"/>
      <c r="H22" s="290"/>
      <c r="I22" s="290"/>
      <c r="J22" s="290"/>
      <c r="K22" s="290"/>
    </row>
    <row r="23" spans="1:11" ht="14.25">
      <c r="A23" s="215"/>
      <c r="B23" s="326" t="s">
        <v>115</v>
      </c>
      <c r="C23" s="290"/>
      <c r="D23" s="290"/>
      <c r="E23" s="290"/>
      <c r="F23" s="290"/>
      <c r="G23" s="290"/>
      <c r="H23" s="290"/>
      <c r="I23" s="290"/>
      <c r="J23" s="290"/>
      <c r="K23" s="290"/>
    </row>
  </sheetData>
  <sheetProtection/>
  <mergeCells count="14">
    <mergeCell ref="V5:Z5"/>
    <mergeCell ref="AA5:AE5"/>
    <mergeCell ref="G4:K4"/>
    <mergeCell ref="L4:P4"/>
    <mergeCell ref="Q4:U4"/>
    <mergeCell ref="B23:K23"/>
    <mergeCell ref="G5:K5"/>
    <mergeCell ref="L5:P5"/>
    <mergeCell ref="A1:AE1"/>
    <mergeCell ref="C4:F5"/>
    <mergeCell ref="B22:K22"/>
    <mergeCell ref="V4:Z4"/>
    <mergeCell ref="AA4:AE4"/>
    <mergeCell ref="Q5:U5"/>
  </mergeCells>
  <conditionalFormatting sqref="C3">
    <cfRule type="cellIs" priority="2" dxfId="0" operator="lessThanOrEqual" stopIfTrue="1">
      <formula>0</formula>
    </cfRule>
  </conditionalFormatting>
  <printOptions horizontalCentered="1"/>
  <pageMargins left="0.25" right="0.25" top="0.45" bottom="0.75" header="0.5" footer="0.5"/>
  <pageSetup fitToHeight="1" fitToWidth="1" horizontalDpi="600" verticalDpi="600" orientation="landscape" scale="85" r:id="rId1"/>
  <headerFooter alignWithMargins="0">
    <oddFooter>&amp;L&amp;8&amp;K000000&amp;F&amp;C&amp;8© SMS, Inc., 2019&amp;R&amp;8&amp;K000000&amp;P of &amp;N</oddFooter>
  </headerFooter>
</worksheet>
</file>

<file path=xl/worksheets/sheet17.xml><?xml version="1.0" encoding="utf-8"?>
<worksheet xmlns="http://schemas.openxmlformats.org/spreadsheetml/2006/main" xmlns:r="http://schemas.openxmlformats.org/officeDocument/2006/relationships">
  <sheetPr>
    <tabColor theme="9" tint="-0.4999699890613556"/>
    <pageSetUpPr fitToPage="1"/>
  </sheetPr>
  <dimension ref="A1:BF38"/>
  <sheetViews>
    <sheetView zoomScalePageLayoutView="0" workbookViewId="0" topLeftCell="A1">
      <selection activeCell="U44" sqref="U44"/>
    </sheetView>
  </sheetViews>
  <sheetFormatPr defaultColWidth="11.421875" defaultRowHeight="12.75" outlineLevelCol="1"/>
  <cols>
    <col min="1" max="1" width="27.140625" style="89" bestFit="1" customWidth="1"/>
    <col min="2" max="2" width="13.42187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8" width="11.421875" style="109" customWidth="1"/>
    <col min="59" max="16384" width="11.421875" style="89" customWidth="1"/>
  </cols>
  <sheetData>
    <row r="1" spans="1:58" ht="15">
      <c r="A1" s="312" t="s">
        <v>388</v>
      </c>
      <c r="B1" s="312"/>
      <c r="C1" s="312"/>
      <c r="D1" s="312"/>
      <c r="E1" s="312"/>
      <c r="F1" s="312"/>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1:58" ht="15">
      <c r="A2" s="143"/>
      <c r="B2" s="143"/>
      <c r="C2" s="143"/>
      <c r="D2" s="143"/>
      <c r="E2" s="143"/>
      <c r="F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1:58" ht="15.75">
      <c r="A3" s="231" t="s">
        <v>163</v>
      </c>
      <c r="B3" s="257"/>
      <c r="C3" s="233">
        <f>'2.  Average Daily Census '!$G$13</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58" ht="15">
      <c r="A4" s="170"/>
      <c r="B4" s="171"/>
      <c r="C4" s="310" t="s">
        <v>54</v>
      </c>
      <c r="D4" s="311"/>
      <c r="E4" s="311"/>
      <c r="F4" s="31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58" ht="12.75">
      <c r="A5" s="173"/>
      <c r="B5" s="171"/>
      <c r="C5" s="311"/>
      <c r="D5" s="311"/>
      <c r="E5" s="311"/>
      <c r="F5" s="311"/>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ht="72.75">
      <c r="A6" s="174"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4.25">
      <c r="A7" s="182"/>
      <c r="B7" s="182"/>
      <c r="C7" s="102"/>
      <c r="D7" s="101">
        <f>'[1]2.  Average Daily Census '!$G$13</f>
        <v>1570.86301369863</v>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row>
    <row r="8" spans="1:58" ht="15">
      <c r="A8" s="258" t="s">
        <v>210</v>
      </c>
      <c r="B8" s="110"/>
      <c r="C8" s="259"/>
      <c r="D8" s="226">
        <f aca="true" t="shared" si="0" ref="D8:D34">IF(ISBLANK($C8)=TRUE,"",($C8/365))</f>
      </c>
      <c r="E8" s="260"/>
      <c r="F8" s="226">
        <f aca="true" t="shared" si="1" ref="F8:F34">IF(ISBLANK($E8)=TRUE,"",($E8/$D8*24))</f>
      </c>
      <c r="G8" s="227"/>
      <c r="H8" s="254">
        <f>IF(ISBLANK('[1]2.  Average Daily Census '!$F$28)=TRUE,"",'[1]2.  Average Daily Census '!$F$28)</f>
      </c>
      <c r="I8" s="226">
        <f aca="true" t="shared" si="2" ref="I8:I34">IF(ISBLANK($G8)=TRUE,"",($H8/$D$7*$D8))</f>
      </c>
      <c r="J8" s="226">
        <f aca="true" t="shared" si="3" ref="J8:J34">IF(ISBLANK($G8)=TRUE,"",($G8/$I8*24))</f>
      </c>
      <c r="K8" s="227"/>
      <c r="L8" s="227"/>
      <c r="M8" s="254">
        <f>IF(ISBLANK('[1]2.  Average Daily Census '!$I$28)=TRUE,"",'[1]2.  Average Daily Census '!$I$28)</f>
      </c>
      <c r="N8" s="226">
        <f aca="true" t="shared" si="4" ref="N8:N34">IF(ISBLANK($L8)=TRUE,"",($M8/$D$7*$D8))</f>
      </c>
      <c r="O8" s="226">
        <f aca="true" t="shared" si="5" ref="O8:O34">IF(ISBLANK(L8)=TRUE,"",($L8/$N8*24))</f>
      </c>
      <c r="P8" s="227"/>
      <c r="Q8" s="227"/>
      <c r="R8" s="254">
        <f>IF(ISBLANK('[1]2.  Average Daily Census '!$L$28)=TRUE,"",'[1]2.  Average Daily Census '!$L$28)</f>
      </c>
      <c r="S8" s="226">
        <f aca="true" t="shared" si="6" ref="S8:S34">IF(ISBLANK($Q8)=TRUE,"",($R8/$D$7*$D8))</f>
      </c>
      <c r="T8" s="226">
        <f aca="true" t="shared" si="7" ref="T8:T34">IF(ISBLANK($Q8)=TRUE,"",($Q8/$S8*24))</f>
      </c>
      <c r="U8" s="227"/>
      <c r="V8" s="227"/>
      <c r="W8" s="254">
        <f>IF(ISBLANK('[1]2.  Average Daily Census '!$O$28)=TRUE,"",'[1]2.  Average Daily Census '!$O$28)</f>
      </c>
      <c r="X8" s="226">
        <f aca="true" t="shared" si="8" ref="X8:X34">IF(ISBLANK($V8)=TRUE,"",($W8/$D$7*$D8))</f>
      </c>
      <c r="Y8" s="226">
        <f aca="true" t="shared" si="9" ref="Y8:Y34">IF(ISBLANK($V8)=TRUE,"",($V8/$X8*24))</f>
      </c>
      <c r="Z8" s="227"/>
      <c r="AA8" s="227"/>
      <c r="AB8" s="254">
        <f>IF(ISBLANK('[1]2.  Average Daily Census '!$R$28)=TRUE,"",'[1]2.  Average Daily Census '!$R$28)</f>
      </c>
      <c r="AC8" s="226">
        <f aca="true" t="shared" si="10" ref="AC8:AC34">IF(ISBLANK($AA8)=TRUE,"",($AB8/$D$7*$D8))</f>
      </c>
      <c r="AD8" s="226">
        <f aca="true" t="shared" si="11" ref="AD8:AD34">IF(ISBLANK($AA8)=TRUE,"",($AA8/$AC8*24))</f>
      </c>
      <c r="AE8" s="227"/>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row>
    <row r="9" spans="1:58" ht="15">
      <c r="A9" s="258" t="s">
        <v>211</v>
      </c>
      <c r="B9" s="110"/>
      <c r="C9" s="227"/>
      <c r="D9" s="226">
        <f t="shared" si="0"/>
      </c>
      <c r="E9" s="260"/>
      <c r="F9" s="226">
        <f t="shared" si="1"/>
      </c>
      <c r="G9" s="227"/>
      <c r="H9" s="254">
        <f>IF(ISBLANK('[1]2.  Average Daily Census '!$F$28)=TRUE,"",'[1]2.  Average Daily Census '!$F$28)</f>
      </c>
      <c r="I9" s="226">
        <f t="shared" si="2"/>
      </c>
      <c r="J9" s="226">
        <f t="shared" si="3"/>
      </c>
      <c r="K9" s="227"/>
      <c r="L9" s="227"/>
      <c r="M9" s="254">
        <f>IF(ISBLANK('[1]2.  Average Daily Census '!$I$28)=TRUE,"",'[1]2.  Average Daily Census '!$I$28)</f>
      </c>
      <c r="N9" s="226">
        <f t="shared" si="4"/>
      </c>
      <c r="O9" s="226">
        <f t="shared" si="5"/>
      </c>
      <c r="P9" s="227"/>
      <c r="Q9" s="227"/>
      <c r="R9" s="254">
        <f>IF(ISBLANK('[1]2.  Average Daily Census '!$L$28)=TRUE,"",'[1]2.  Average Daily Census '!$L$28)</f>
      </c>
      <c r="S9" s="226">
        <f t="shared" si="6"/>
      </c>
      <c r="T9" s="226">
        <f t="shared" si="7"/>
      </c>
      <c r="U9" s="227"/>
      <c r="V9" s="227"/>
      <c r="W9" s="254">
        <f>IF(ISBLANK('[1]2.  Average Daily Census '!$O$28)=TRUE,"",'[1]2.  Average Daily Census '!$O$28)</f>
      </c>
      <c r="X9" s="226">
        <f t="shared" si="8"/>
      </c>
      <c r="Y9" s="226">
        <f t="shared" si="9"/>
      </c>
      <c r="Z9" s="227"/>
      <c r="AA9" s="227"/>
      <c r="AB9" s="254">
        <f>IF(ISBLANK('[1]2.  Average Daily Census '!$R$28)=TRUE,"",'[1]2.  Average Daily Census '!$R$28)</f>
      </c>
      <c r="AC9" s="226">
        <f t="shared" si="10"/>
      </c>
      <c r="AD9" s="226">
        <f t="shared" si="11"/>
      </c>
      <c r="AE9" s="227"/>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row>
    <row r="10" spans="1:58" ht="15">
      <c r="A10" s="258" t="s">
        <v>212</v>
      </c>
      <c r="B10" s="244"/>
      <c r="C10" s="227"/>
      <c r="D10" s="226">
        <f t="shared" si="0"/>
      </c>
      <c r="E10" s="260"/>
      <c r="F10" s="226">
        <f t="shared" si="1"/>
      </c>
      <c r="G10" s="227"/>
      <c r="H10" s="254">
        <f>IF(ISBLANK('[1]2.  Average Daily Census '!$F$28)=TRUE,"",'[1]2.  Average Daily Census '!$F$28)</f>
      </c>
      <c r="I10" s="226">
        <f t="shared" si="2"/>
      </c>
      <c r="J10" s="226">
        <f t="shared" si="3"/>
      </c>
      <c r="K10" s="227"/>
      <c r="L10" s="227"/>
      <c r="M10" s="254">
        <f>IF(ISBLANK('[1]2.  Average Daily Census '!$I$28)=TRUE,"",'[1]2.  Average Daily Census '!$I$28)</f>
      </c>
      <c r="N10" s="226">
        <f t="shared" si="4"/>
      </c>
      <c r="O10" s="226">
        <f t="shared" si="5"/>
      </c>
      <c r="P10" s="227"/>
      <c r="Q10" s="227"/>
      <c r="R10" s="254">
        <f>IF(ISBLANK('[1]2.  Average Daily Census '!$L$28)=TRUE,"",'[1]2.  Average Daily Census '!$L$28)</f>
      </c>
      <c r="S10" s="226">
        <f t="shared" si="6"/>
      </c>
      <c r="T10" s="226">
        <f t="shared" si="7"/>
      </c>
      <c r="U10" s="227"/>
      <c r="V10" s="227"/>
      <c r="W10" s="254">
        <f>IF(ISBLANK('[1]2.  Average Daily Census '!$O$28)=TRUE,"",'[1]2.  Average Daily Census '!$O$28)</f>
      </c>
      <c r="X10" s="226">
        <f t="shared" si="8"/>
      </c>
      <c r="Y10" s="226">
        <f t="shared" si="9"/>
      </c>
      <c r="Z10" s="227"/>
      <c r="AA10" s="227"/>
      <c r="AB10" s="254">
        <f>IF(ISBLANK('[1]2.  Average Daily Census '!$R$28)=TRUE,"",'[1]2.  Average Daily Census '!$R$28)</f>
      </c>
      <c r="AC10" s="226">
        <f t="shared" si="10"/>
      </c>
      <c r="AD10" s="226">
        <f t="shared" si="11"/>
      </c>
      <c r="AE10" s="227"/>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ht="15">
      <c r="A11" s="258" t="s">
        <v>213</v>
      </c>
      <c r="B11" s="244"/>
      <c r="C11" s="227"/>
      <c r="D11" s="226">
        <f t="shared" si="0"/>
      </c>
      <c r="E11" s="260"/>
      <c r="F11" s="226">
        <f t="shared" si="1"/>
      </c>
      <c r="G11" s="227"/>
      <c r="H11" s="254">
        <f>IF(ISBLANK('[1]2.  Average Daily Census '!$F$28)=TRUE,"",'[1]2.  Average Daily Census '!$F$28)</f>
      </c>
      <c r="I11" s="226">
        <f t="shared" si="2"/>
      </c>
      <c r="J11" s="226">
        <f t="shared" si="3"/>
      </c>
      <c r="K11" s="227"/>
      <c r="L11" s="227"/>
      <c r="M11" s="254">
        <f>IF(ISBLANK('[1]2.  Average Daily Census '!$I$28)=TRUE,"",'[1]2.  Average Daily Census '!$I$28)</f>
      </c>
      <c r="N11" s="226">
        <f t="shared" si="4"/>
      </c>
      <c r="O11" s="226">
        <f t="shared" si="5"/>
      </c>
      <c r="P11" s="227"/>
      <c r="Q11" s="227"/>
      <c r="R11" s="254">
        <f>IF(ISBLANK('[1]2.  Average Daily Census '!$L$28)=TRUE,"",'[1]2.  Average Daily Census '!$L$28)</f>
      </c>
      <c r="S11" s="226">
        <f t="shared" si="6"/>
      </c>
      <c r="T11" s="226">
        <f t="shared" si="7"/>
      </c>
      <c r="U11" s="227"/>
      <c r="V11" s="227"/>
      <c r="W11" s="254">
        <f>IF(ISBLANK('[1]2.  Average Daily Census '!$O$28)=TRUE,"",'[1]2.  Average Daily Census '!$O$28)</f>
      </c>
      <c r="X11" s="226">
        <f t="shared" si="8"/>
      </c>
      <c r="Y11" s="226">
        <f t="shared" si="9"/>
      </c>
      <c r="Z11" s="227"/>
      <c r="AA11" s="227"/>
      <c r="AB11" s="254">
        <f>IF(ISBLANK('[1]2.  Average Daily Census '!$R$28)=TRUE,"",'[1]2.  Average Daily Census '!$R$28)</f>
      </c>
      <c r="AC11" s="226">
        <f t="shared" si="10"/>
      </c>
      <c r="AD11" s="226">
        <f t="shared" si="11"/>
      </c>
      <c r="AE11" s="227"/>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row>
    <row r="12" spans="1:58" ht="15">
      <c r="A12" s="258" t="s">
        <v>214</v>
      </c>
      <c r="B12" s="244"/>
      <c r="C12" s="227"/>
      <c r="D12" s="226">
        <f t="shared" si="0"/>
      </c>
      <c r="E12" s="260"/>
      <c r="F12" s="226">
        <f t="shared" si="1"/>
      </c>
      <c r="G12" s="227"/>
      <c r="H12" s="254">
        <f>IF(ISBLANK('[1]2.  Average Daily Census '!$F$28)=TRUE,"",'[1]2.  Average Daily Census '!$F$28)</f>
      </c>
      <c r="I12" s="226">
        <f t="shared" si="2"/>
      </c>
      <c r="J12" s="226">
        <f t="shared" si="3"/>
      </c>
      <c r="K12" s="227"/>
      <c r="L12" s="227"/>
      <c r="M12" s="254">
        <f>IF(ISBLANK('[1]2.  Average Daily Census '!$I$28)=TRUE,"",'[1]2.  Average Daily Census '!$I$28)</f>
      </c>
      <c r="N12" s="226">
        <f t="shared" si="4"/>
      </c>
      <c r="O12" s="226">
        <f t="shared" si="5"/>
      </c>
      <c r="P12" s="227"/>
      <c r="Q12" s="227"/>
      <c r="R12" s="254">
        <f>IF(ISBLANK('[1]2.  Average Daily Census '!$L$28)=TRUE,"",'[1]2.  Average Daily Census '!$L$28)</f>
      </c>
      <c r="S12" s="226">
        <f t="shared" si="6"/>
      </c>
      <c r="T12" s="226">
        <f t="shared" si="7"/>
      </c>
      <c r="U12" s="227"/>
      <c r="V12" s="227"/>
      <c r="W12" s="254">
        <f>IF(ISBLANK('[1]2.  Average Daily Census '!$O$28)=TRUE,"",'[1]2.  Average Daily Census '!$O$28)</f>
      </c>
      <c r="X12" s="226">
        <f t="shared" si="8"/>
      </c>
      <c r="Y12" s="226">
        <f t="shared" si="9"/>
      </c>
      <c r="Z12" s="227"/>
      <c r="AA12" s="227"/>
      <c r="AB12" s="254">
        <f>IF(ISBLANK('[1]2.  Average Daily Census '!$R$28)=TRUE,"",'[1]2.  Average Daily Census '!$R$28)</f>
      </c>
      <c r="AC12" s="226">
        <f t="shared" si="10"/>
      </c>
      <c r="AD12" s="226">
        <f t="shared" si="11"/>
      </c>
      <c r="AE12" s="227"/>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15">
      <c r="A13" s="258" t="s">
        <v>215</v>
      </c>
      <c r="B13" s="244"/>
      <c r="C13" s="227"/>
      <c r="D13" s="226">
        <f t="shared" si="0"/>
      </c>
      <c r="E13" s="260"/>
      <c r="F13" s="226">
        <f t="shared" si="1"/>
      </c>
      <c r="G13" s="227"/>
      <c r="H13" s="254">
        <f>IF(ISBLANK('[1]2.  Average Daily Census '!$F$28)=TRUE,"",'[1]2.  Average Daily Census '!$F$28)</f>
      </c>
      <c r="I13" s="226">
        <f t="shared" si="2"/>
      </c>
      <c r="J13" s="226">
        <f t="shared" si="3"/>
      </c>
      <c r="K13" s="227"/>
      <c r="L13" s="227"/>
      <c r="M13" s="254">
        <f>IF(ISBLANK('[1]2.  Average Daily Census '!$I$28)=TRUE,"",'[1]2.  Average Daily Census '!$I$28)</f>
      </c>
      <c r="N13" s="226">
        <f t="shared" si="4"/>
      </c>
      <c r="O13" s="226">
        <f t="shared" si="5"/>
      </c>
      <c r="P13" s="227"/>
      <c r="Q13" s="227"/>
      <c r="R13" s="254">
        <f>IF(ISBLANK('[1]2.  Average Daily Census '!$L$28)=TRUE,"",'[1]2.  Average Daily Census '!$L$28)</f>
      </c>
      <c r="S13" s="226">
        <f t="shared" si="6"/>
      </c>
      <c r="T13" s="226">
        <f t="shared" si="7"/>
      </c>
      <c r="U13" s="227"/>
      <c r="V13" s="227"/>
      <c r="W13" s="254">
        <f>IF(ISBLANK('[1]2.  Average Daily Census '!$O$28)=TRUE,"",'[1]2.  Average Daily Census '!$O$28)</f>
      </c>
      <c r="X13" s="226">
        <f t="shared" si="8"/>
      </c>
      <c r="Y13" s="226">
        <f t="shared" si="9"/>
      </c>
      <c r="Z13" s="227"/>
      <c r="AA13" s="227"/>
      <c r="AB13" s="254">
        <f>IF(ISBLANK('[1]2.  Average Daily Census '!$R$28)=TRUE,"",'[1]2.  Average Daily Census '!$R$28)</f>
      </c>
      <c r="AC13" s="226">
        <f t="shared" si="10"/>
      </c>
      <c r="AD13" s="226">
        <f t="shared" si="11"/>
      </c>
      <c r="AE13" s="227"/>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14" spans="1:31" ht="15">
      <c r="A14" s="258" t="s">
        <v>216</v>
      </c>
      <c r="B14" s="246"/>
      <c r="C14" s="227"/>
      <c r="D14" s="226">
        <f t="shared" si="0"/>
      </c>
      <c r="E14" s="261"/>
      <c r="F14" s="226">
        <f t="shared" si="1"/>
      </c>
      <c r="G14" s="227"/>
      <c r="H14" s="254">
        <f>IF(ISBLANK('[1]2.  Average Daily Census '!$F$28)=TRUE,"",'[1]2.  Average Daily Census '!$F$28)</f>
      </c>
      <c r="I14" s="226">
        <f t="shared" si="2"/>
      </c>
      <c r="J14" s="226">
        <f t="shared" si="3"/>
      </c>
      <c r="K14" s="227"/>
      <c r="L14" s="227"/>
      <c r="M14" s="254">
        <f>IF(ISBLANK('[1]2.  Average Daily Census '!$I$28)=TRUE,"",'[1]2.  Average Daily Census '!$I$28)</f>
      </c>
      <c r="N14" s="226">
        <f t="shared" si="4"/>
      </c>
      <c r="O14" s="226">
        <f t="shared" si="5"/>
      </c>
      <c r="P14" s="227"/>
      <c r="Q14" s="227"/>
      <c r="R14" s="254">
        <f>IF(ISBLANK('[1]2.  Average Daily Census '!$L$28)=TRUE,"",'[1]2.  Average Daily Census '!$L$28)</f>
      </c>
      <c r="S14" s="226">
        <f t="shared" si="6"/>
      </c>
      <c r="T14" s="226">
        <f t="shared" si="7"/>
      </c>
      <c r="U14" s="227"/>
      <c r="V14" s="227"/>
      <c r="W14" s="254">
        <f>IF(ISBLANK('[1]2.  Average Daily Census '!$O$28)=TRUE,"",'[1]2.  Average Daily Census '!$O$28)</f>
      </c>
      <c r="X14" s="226">
        <f t="shared" si="8"/>
      </c>
      <c r="Y14" s="226">
        <f t="shared" si="9"/>
      </c>
      <c r="Z14" s="227"/>
      <c r="AA14" s="227"/>
      <c r="AB14" s="254">
        <f>IF(ISBLANK('[1]2.  Average Daily Census '!$R$28)=TRUE,"",'[1]2.  Average Daily Census '!$R$28)</f>
      </c>
      <c r="AC14" s="226">
        <f t="shared" si="10"/>
      </c>
      <c r="AD14" s="226">
        <f t="shared" si="11"/>
      </c>
      <c r="AE14" s="227"/>
    </row>
    <row r="15" spans="1:31" ht="15">
      <c r="A15" s="258" t="s">
        <v>217</v>
      </c>
      <c r="B15" s="246"/>
      <c r="C15" s="227"/>
      <c r="D15" s="226">
        <f t="shared" si="0"/>
      </c>
      <c r="E15" s="261"/>
      <c r="F15" s="226">
        <f t="shared" si="1"/>
      </c>
      <c r="G15" s="227"/>
      <c r="H15" s="254">
        <f>IF(ISBLANK('[1]2.  Average Daily Census '!$F$28)=TRUE,"",'[1]2.  Average Daily Census '!$F$28)</f>
      </c>
      <c r="I15" s="226">
        <f t="shared" si="2"/>
      </c>
      <c r="J15" s="226">
        <f t="shared" si="3"/>
      </c>
      <c r="K15" s="227"/>
      <c r="L15" s="227"/>
      <c r="M15" s="254">
        <f>IF(ISBLANK('[1]2.  Average Daily Census '!$I$28)=TRUE,"",'[1]2.  Average Daily Census '!$I$28)</f>
      </c>
      <c r="N15" s="226">
        <f t="shared" si="4"/>
      </c>
      <c r="O15" s="226">
        <f t="shared" si="5"/>
      </c>
      <c r="P15" s="227"/>
      <c r="Q15" s="227"/>
      <c r="R15" s="254">
        <f>IF(ISBLANK('[1]2.  Average Daily Census '!$L$28)=TRUE,"",'[1]2.  Average Daily Census '!$L$28)</f>
      </c>
      <c r="S15" s="226">
        <f t="shared" si="6"/>
      </c>
      <c r="T15" s="226">
        <f t="shared" si="7"/>
      </c>
      <c r="U15" s="227"/>
      <c r="V15" s="227"/>
      <c r="W15" s="254">
        <f>IF(ISBLANK('[1]2.  Average Daily Census '!$O$28)=TRUE,"",'[1]2.  Average Daily Census '!$O$28)</f>
      </c>
      <c r="X15" s="226">
        <f t="shared" si="8"/>
      </c>
      <c r="Y15" s="226">
        <f t="shared" si="9"/>
      </c>
      <c r="Z15" s="227"/>
      <c r="AA15" s="227"/>
      <c r="AB15" s="254">
        <f>IF(ISBLANK('[1]2.  Average Daily Census '!$R$28)=TRUE,"",'[1]2.  Average Daily Census '!$R$28)</f>
      </c>
      <c r="AC15" s="226">
        <f t="shared" si="10"/>
      </c>
      <c r="AD15" s="226">
        <f t="shared" si="11"/>
      </c>
      <c r="AE15" s="227"/>
    </row>
    <row r="16" spans="1:31" ht="15">
      <c r="A16" s="258" t="s">
        <v>218</v>
      </c>
      <c r="B16" s="246"/>
      <c r="C16" s="227"/>
      <c r="D16" s="226">
        <f t="shared" si="0"/>
      </c>
      <c r="E16" s="261"/>
      <c r="F16" s="226">
        <f t="shared" si="1"/>
      </c>
      <c r="G16" s="227"/>
      <c r="H16" s="254">
        <f>IF(ISBLANK('[1]2.  Average Daily Census '!$F$28)=TRUE,"",'[1]2.  Average Daily Census '!$F$28)</f>
      </c>
      <c r="I16" s="226">
        <f t="shared" si="2"/>
      </c>
      <c r="J16" s="226">
        <f t="shared" si="3"/>
      </c>
      <c r="K16" s="227"/>
      <c r="L16" s="227"/>
      <c r="M16" s="254">
        <f>IF(ISBLANK('[1]2.  Average Daily Census '!$I$28)=TRUE,"",'[1]2.  Average Daily Census '!$I$28)</f>
      </c>
      <c r="N16" s="226">
        <f t="shared" si="4"/>
      </c>
      <c r="O16" s="226">
        <f t="shared" si="5"/>
      </c>
      <c r="P16" s="227"/>
      <c r="Q16" s="227"/>
      <c r="R16" s="254">
        <f>IF(ISBLANK('[1]2.  Average Daily Census '!$L$28)=TRUE,"",'[1]2.  Average Daily Census '!$L$28)</f>
      </c>
      <c r="S16" s="226">
        <f t="shared" si="6"/>
      </c>
      <c r="T16" s="226">
        <f t="shared" si="7"/>
      </c>
      <c r="U16" s="227"/>
      <c r="V16" s="227"/>
      <c r="W16" s="254">
        <f>IF(ISBLANK('[1]2.  Average Daily Census '!$O$28)=TRUE,"",'[1]2.  Average Daily Census '!$O$28)</f>
      </c>
      <c r="X16" s="226">
        <f t="shared" si="8"/>
      </c>
      <c r="Y16" s="226">
        <f t="shared" si="9"/>
      </c>
      <c r="Z16" s="227"/>
      <c r="AA16" s="227"/>
      <c r="AB16" s="254">
        <f>IF(ISBLANK('[1]2.  Average Daily Census '!$R$28)=TRUE,"",'[1]2.  Average Daily Census '!$R$28)</f>
      </c>
      <c r="AC16" s="226">
        <f t="shared" si="10"/>
      </c>
      <c r="AD16" s="226">
        <f t="shared" si="11"/>
      </c>
      <c r="AE16" s="227"/>
    </row>
    <row r="17" spans="1:31" ht="15">
      <c r="A17" s="258" t="s">
        <v>219</v>
      </c>
      <c r="B17" s="246"/>
      <c r="C17" s="227"/>
      <c r="D17" s="226">
        <f t="shared" si="0"/>
      </c>
      <c r="E17" s="261"/>
      <c r="F17" s="226">
        <f t="shared" si="1"/>
      </c>
      <c r="G17" s="227"/>
      <c r="H17" s="254">
        <f>IF(ISBLANK('[1]2.  Average Daily Census '!$F$28)=TRUE,"",'[1]2.  Average Daily Census '!$F$28)</f>
      </c>
      <c r="I17" s="226">
        <f t="shared" si="2"/>
      </c>
      <c r="J17" s="226">
        <f t="shared" si="3"/>
      </c>
      <c r="K17" s="227"/>
      <c r="L17" s="227"/>
      <c r="M17" s="254">
        <f>IF(ISBLANK('[1]2.  Average Daily Census '!$I$28)=TRUE,"",'[1]2.  Average Daily Census '!$I$28)</f>
      </c>
      <c r="N17" s="226">
        <f t="shared" si="4"/>
      </c>
      <c r="O17" s="226">
        <f t="shared" si="5"/>
      </c>
      <c r="P17" s="227"/>
      <c r="Q17" s="227"/>
      <c r="R17" s="254">
        <f>IF(ISBLANK('[1]2.  Average Daily Census '!$L$28)=TRUE,"",'[1]2.  Average Daily Census '!$L$28)</f>
      </c>
      <c r="S17" s="226">
        <f t="shared" si="6"/>
      </c>
      <c r="T17" s="226">
        <f t="shared" si="7"/>
      </c>
      <c r="U17" s="227"/>
      <c r="V17" s="227"/>
      <c r="W17" s="254">
        <f>IF(ISBLANK('[1]2.  Average Daily Census '!$O$28)=TRUE,"",'[1]2.  Average Daily Census '!$O$28)</f>
      </c>
      <c r="X17" s="226">
        <f t="shared" si="8"/>
      </c>
      <c r="Y17" s="226">
        <f t="shared" si="9"/>
      </c>
      <c r="Z17" s="227"/>
      <c r="AA17" s="227"/>
      <c r="AB17" s="254">
        <f>IF(ISBLANK('[1]2.  Average Daily Census '!$R$28)=TRUE,"",'[1]2.  Average Daily Census '!$R$28)</f>
      </c>
      <c r="AC17" s="226">
        <f t="shared" si="10"/>
      </c>
      <c r="AD17" s="226">
        <f t="shared" si="11"/>
      </c>
      <c r="AE17" s="227"/>
    </row>
    <row r="18" spans="1:58" ht="15">
      <c r="A18" s="258" t="s">
        <v>220</v>
      </c>
      <c r="B18" s="246"/>
      <c r="C18" s="227"/>
      <c r="D18" s="226">
        <f t="shared" si="0"/>
      </c>
      <c r="E18" s="261"/>
      <c r="F18" s="226">
        <f t="shared" si="1"/>
      </c>
      <c r="G18" s="227"/>
      <c r="H18" s="254">
        <f>IF(ISBLANK('[1]2.  Average Daily Census '!$F$28)=TRUE,"",'[1]2.  Average Daily Census '!$F$28)</f>
      </c>
      <c r="I18" s="226">
        <f t="shared" si="2"/>
      </c>
      <c r="J18" s="226">
        <f t="shared" si="3"/>
      </c>
      <c r="K18" s="227"/>
      <c r="L18" s="227"/>
      <c r="M18" s="254">
        <f>IF(ISBLANK('[1]2.  Average Daily Census '!$I$28)=TRUE,"",'[1]2.  Average Daily Census '!$I$28)</f>
      </c>
      <c r="N18" s="226">
        <f t="shared" si="4"/>
      </c>
      <c r="O18" s="226">
        <f t="shared" si="5"/>
      </c>
      <c r="P18" s="227"/>
      <c r="Q18" s="227"/>
      <c r="R18" s="254">
        <f>IF(ISBLANK('[1]2.  Average Daily Census '!$L$28)=TRUE,"",'[1]2.  Average Daily Census '!$L$28)</f>
      </c>
      <c r="S18" s="226">
        <f t="shared" si="6"/>
      </c>
      <c r="T18" s="226">
        <f t="shared" si="7"/>
      </c>
      <c r="U18" s="227"/>
      <c r="V18" s="227"/>
      <c r="W18" s="254">
        <f>IF(ISBLANK('[1]2.  Average Daily Census '!$O$28)=TRUE,"",'[1]2.  Average Daily Census '!$O$28)</f>
      </c>
      <c r="X18" s="226">
        <f t="shared" si="8"/>
      </c>
      <c r="Y18" s="226">
        <f t="shared" si="9"/>
      </c>
      <c r="Z18" s="227"/>
      <c r="AA18" s="227"/>
      <c r="AB18" s="254">
        <f>IF(ISBLANK('[1]2.  Average Daily Census '!$R$28)=TRUE,"",'[1]2.  Average Daily Census '!$R$28)</f>
      </c>
      <c r="AC18" s="226">
        <f t="shared" si="10"/>
      </c>
      <c r="AD18" s="226">
        <f t="shared" si="11"/>
      </c>
      <c r="AE18" s="227"/>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row>
    <row r="19" spans="1:58" ht="15">
      <c r="A19" s="258" t="s">
        <v>221</v>
      </c>
      <c r="B19" s="246"/>
      <c r="C19" s="227"/>
      <c r="D19" s="226">
        <f t="shared" si="0"/>
      </c>
      <c r="E19" s="261"/>
      <c r="F19" s="226">
        <f t="shared" si="1"/>
      </c>
      <c r="G19" s="227"/>
      <c r="H19" s="254">
        <f>IF(ISBLANK('[1]2.  Average Daily Census '!$F$28)=TRUE,"",'[1]2.  Average Daily Census '!$F$28)</f>
      </c>
      <c r="I19" s="226">
        <f t="shared" si="2"/>
      </c>
      <c r="J19" s="226">
        <f t="shared" si="3"/>
      </c>
      <c r="K19" s="227"/>
      <c r="L19" s="227"/>
      <c r="M19" s="254">
        <f>IF(ISBLANK('[1]2.  Average Daily Census '!$I$28)=TRUE,"",'[1]2.  Average Daily Census '!$I$28)</f>
      </c>
      <c r="N19" s="226">
        <f t="shared" si="4"/>
      </c>
      <c r="O19" s="226">
        <f t="shared" si="5"/>
      </c>
      <c r="P19" s="227"/>
      <c r="Q19" s="227"/>
      <c r="R19" s="254">
        <f>IF(ISBLANK('[1]2.  Average Daily Census '!$L$28)=TRUE,"",'[1]2.  Average Daily Census '!$L$28)</f>
      </c>
      <c r="S19" s="226">
        <f t="shared" si="6"/>
      </c>
      <c r="T19" s="226">
        <f t="shared" si="7"/>
      </c>
      <c r="U19" s="227"/>
      <c r="V19" s="227"/>
      <c r="W19" s="254">
        <f>IF(ISBLANK('[1]2.  Average Daily Census '!$O$28)=TRUE,"",'[1]2.  Average Daily Census '!$O$28)</f>
      </c>
      <c r="X19" s="226">
        <f t="shared" si="8"/>
      </c>
      <c r="Y19" s="226">
        <f t="shared" si="9"/>
      </c>
      <c r="Z19" s="227"/>
      <c r="AA19" s="227"/>
      <c r="AB19" s="254">
        <f>IF(ISBLANK('[1]2.  Average Daily Census '!$R$28)=TRUE,"",'[1]2.  Average Daily Census '!$R$28)</f>
      </c>
      <c r="AC19" s="226">
        <f t="shared" si="10"/>
      </c>
      <c r="AD19" s="226">
        <f t="shared" si="11"/>
      </c>
      <c r="AE19" s="227"/>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row>
    <row r="20" spans="1:58" ht="15">
      <c r="A20" s="258" t="s">
        <v>222</v>
      </c>
      <c r="B20" s="246"/>
      <c r="C20" s="227"/>
      <c r="D20" s="226">
        <f t="shared" si="0"/>
      </c>
      <c r="E20" s="261"/>
      <c r="F20" s="226">
        <f t="shared" si="1"/>
      </c>
      <c r="G20" s="227"/>
      <c r="H20" s="254">
        <f>IF(ISBLANK('[1]2.  Average Daily Census '!$F$28)=TRUE,"",'[1]2.  Average Daily Census '!$F$28)</f>
      </c>
      <c r="I20" s="226">
        <f t="shared" si="2"/>
      </c>
      <c r="J20" s="226">
        <f t="shared" si="3"/>
      </c>
      <c r="K20" s="227"/>
      <c r="L20" s="227"/>
      <c r="M20" s="254">
        <f>IF(ISBLANK('[1]2.  Average Daily Census '!$I$28)=TRUE,"",'[1]2.  Average Daily Census '!$I$28)</f>
      </c>
      <c r="N20" s="226">
        <f t="shared" si="4"/>
      </c>
      <c r="O20" s="226">
        <f t="shared" si="5"/>
      </c>
      <c r="P20" s="227"/>
      <c r="Q20" s="227"/>
      <c r="R20" s="254">
        <f>IF(ISBLANK('[1]2.  Average Daily Census '!$L$28)=TRUE,"",'[1]2.  Average Daily Census '!$L$28)</f>
      </c>
      <c r="S20" s="226">
        <f t="shared" si="6"/>
      </c>
      <c r="T20" s="226">
        <f t="shared" si="7"/>
      </c>
      <c r="U20" s="227"/>
      <c r="V20" s="227"/>
      <c r="W20" s="254">
        <f>IF(ISBLANK('[1]2.  Average Daily Census '!$O$28)=TRUE,"",'[1]2.  Average Daily Census '!$O$28)</f>
      </c>
      <c r="X20" s="226">
        <f t="shared" si="8"/>
      </c>
      <c r="Y20" s="226">
        <f t="shared" si="9"/>
      </c>
      <c r="Z20" s="227"/>
      <c r="AA20" s="227"/>
      <c r="AB20" s="254">
        <f>IF(ISBLANK('[1]2.  Average Daily Census '!$R$28)=TRUE,"",'[1]2.  Average Daily Census '!$R$28)</f>
      </c>
      <c r="AC20" s="226">
        <f t="shared" si="10"/>
      </c>
      <c r="AD20" s="226">
        <f t="shared" si="11"/>
      </c>
      <c r="AE20" s="227"/>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row>
    <row r="21" spans="1:58" ht="15">
      <c r="A21" s="258" t="s">
        <v>223</v>
      </c>
      <c r="B21" s="262"/>
      <c r="C21" s="227"/>
      <c r="D21" s="226">
        <f t="shared" si="0"/>
      </c>
      <c r="E21" s="261"/>
      <c r="F21" s="226">
        <f t="shared" si="1"/>
      </c>
      <c r="G21" s="227"/>
      <c r="H21" s="254">
        <f>IF(ISBLANK('[1]2.  Average Daily Census '!$F$28)=TRUE,"",'[1]2.  Average Daily Census '!$F$28)</f>
      </c>
      <c r="I21" s="226">
        <f t="shared" si="2"/>
      </c>
      <c r="J21" s="226">
        <f t="shared" si="3"/>
      </c>
      <c r="K21" s="227"/>
      <c r="L21" s="227"/>
      <c r="M21" s="254">
        <f>IF(ISBLANK('[1]2.  Average Daily Census '!$I$28)=TRUE,"",'[1]2.  Average Daily Census '!$I$28)</f>
      </c>
      <c r="N21" s="226">
        <f t="shared" si="4"/>
      </c>
      <c r="O21" s="226">
        <f t="shared" si="5"/>
      </c>
      <c r="P21" s="227"/>
      <c r="Q21" s="227"/>
      <c r="R21" s="254">
        <f>IF(ISBLANK('[1]2.  Average Daily Census '!$L$28)=TRUE,"",'[1]2.  Average Daily Census '!$L$28)</f>
      </c>
      <c r="S21" s="226">
        <f t="shared" si="6"/>
      </c>
      <c r="T21" s="226">
        <f t="shared" si="7"/>
      </c>
      <c r="U21" s="227"/>
      <c r="V21" s="227"/>
      <c r="W21" s="254">
        <f>IF(ISBLANK('[1]2.  Average Daily Census '!$O$28)=TRUE,"",'[1]2.  Average Daily Census '!$O$28)</f>
      </c>
      <c r="X21" s="226">
        <f t="shared" si="8"/>
      </c>
      <c r="Y21" s="226">
        <f t="shared" si="9"/>
      </c>
      <c r="Z21" s="227"/>
      <c r="AA21" s="227"/>
      <c r="AB21" s="254">
        <f>IF(ISBLANK('[1]2.  Average Daily Census '!$R$28)=TRUE,"",'[1]2.  Average Daily Census '!$R$28)</f>
      </c>
      <c r="AC21" s="226">
        <f t="shared" si="10"/>
      </c>
      <c r="AD21" s="226">
        <f t="shared" si="11"/>
      </c>
      <c r="AE21" s="227"/>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row>
    <row r="22" spans="1:58" ht="15">
      <c r="A22" s="258" t="s">
        <v>224</v>
      </c>
      <c r="B22" s="262"/>
      <c r="C22" s="227"/>
      <c r="D22" s="226">
        <f t="shared" si="0"/>
      </c>
      <c r="E22" s="261"/>
      <c r="F22" s="226">
        <f t="shared" si="1"/>
      </c>
      <c r="G22" s="227"/>
      <c r="H22" s="254">
        <f>IF(ISBLANK('[1]2.  Average Daily Census '!$F$28)=TRUE,"",'[1]2.  Average Daily Census '!$F$28)</f>
      </c>
      <c r="I22" s="226">
        <f t="shared" si="2"/>
      </c>
      <c r="J22" s="226">
        <f t="shared" si="3"/>
      </c>
      <c r="K22" s="227"/>
      <c r="L22" s="227"/>
      <c r="M22" s="254">
        <f>IF(ISBLANK('[1]2.  Average Daily Census '!$I$28)=TRUE,"",'[1]2.  Average Daily Census '!$I$28)</f>
      </c>
      <c r="N22" s="226">
        <f t="shared" si="4"/>
      </c>
      <c r="O22" s="226">
        <f t="shared" si="5"/>
      </c>
      <c r="P22" s="227"/>
      <c r="Q22" s="227"/>
      <c r="R22" s="254">
        <f>IF(ISBLANK('[1]2.  Average Daily Census '!$L$28)=TRUE,"",'[1]2.  Average Daily Census '!$L$28)</f>
      </c>
      <c r="S22" s="226">
        <f t="shared" si="6"/>
      </c>
      <c r="T22" s="226">
        <f t="shared" si="7"/>
      </c>
      <c r="U22" s="227"/>
      <c r="V22" s="227"/>
      <c r="W22" s="254">
        <f>IF(ISBLANK('[1]2.  Average Daily Census '!$O$28)=TRUE,"",'[1]2.  Average Daily Census '!$O$28)</f>
      </c>
      <c r="X22" s="226">
        <f t="shared" si="8"/>
      </c>
      <c r="Y22" s="226">
        <f t="shared" si="9"/>
      </c>
      <c r="Z22" s="227"/>
      <c r="AA22" s="227"/>
      <c r="AB22" s="254">
        <f>IF(ISBLANK('[1]2.  Average Daily Census '!$R$28)=TRUE,"",'[1]2.  Average Daily Census '!$R$28)</f>
      </c>
      <c r="AC22" s="226">
        <f t="shared" si="10"/>
      </c>
      <c r="AD22" s="226">
        <f t="shared" si="11"/>
      </c>
      <c r="AE22" s="227"/>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row>
    <row r="23" spans="1:58" ht="15">
      <c r="A23" s="258" t="s">
        <v>225</v>
      </c>
      <c r="B23" s="246"/>
      <c r="C23" s="227"/>
      <c r="D23" s="226">
        <f t="shared" si="0"/>
      </c>
      <c r="E23" s="261"/>
      <c r="F23" s="226">
        <f t="shared" si="1"/>
      </c>
      <c r="G23" s="227"/>
      <c r="H23" s="254">
        <f>IF(ISBLANK('[1]2.  Average Daily Census '!$F$28)=TRUE,"",'[1]2.  Average Daily Census '!$F$28)</f>
      </c>
      <c r="I23" s="226">
        <f t="shared" si="2"/>
      </c>
      <c r="J23" s="226">
        <f t="shared" si="3"/>
      </c>
      <c r="K23" s="227"/>
      <c r="L23" s="227"/>
      <c r="M23" s="254">
        <f>IF(ISBLANK('[1]2.  Average Daily Census '!$I$28)=TRUE,"",'[1]2.  Average Daily Census '!$I$28)</f>
      </c>
      <c r="N23" s="226">
        <f t="shared" si="4"/>
      </c>
      <c r="O23" s="226">
        <f t="shared" si="5"/>
      </c>
      <c r="P23" s="227"/>
      <c r="Q23" s="227"/>
      <c r="R23" s="254">
        <f>IF(ISBLANK('[1]2.  Average Daily Census '!$L$28)=TRUE,"",'[1]2.  Average Daily Census '!$L$28)</f>
      </c>
      <c r="S23" s="226">
        <f t="shared" si="6"/>
      </c>
      <c r="T23" s="226">
        <f t="shared" si="7"/>
      </c>
      <c r="U23" s="227"/>
      <c r="V23" s="227"/>
      <c r="W23" s="254">
        <f>IF(ISBLANK('[1]2.  Average Daily Census '!$O$28)=TRUE,"",'[1]2.  Average Daily Census '!$O$28)</f>
      </c>
      <c r="X23" s="226">
        <f t="shared" si="8"/>
      </c>
      <c r="Y23" s="226">
        <f t="shared" si="9"/>
      </c>
      <c r="Z23" s="227"/>
      <c r="AA23" s="227"/>
      <c r="AB23" s="254">
        <f>IF(ISBLANK('[1]2.  Average Daily Census '!$R$28)=TRUE,"",'[1]2.  Average Daily Census '!$R$28)</f>
      </c>
      <c r="AC23" s="226">
        <f t="shared" si="10"/>
      </c>
      <c r="AD23" s="226">
        <f t="shared" si="11"/>
      </c>
      <c r="AE23" s="227"/>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row>
    <row r="24" spans="1:58" ht="15">
      <c r="A24" s="258" t="s">
        <v>226</v>
      </c>
      <c r="B24" s="246"/>
      <c r="C24" s="227"/>
      <c r="D24" s="226">
        <f t="shared" si="0"/>
      </c>
      <c r="E24" s="261"/>
      <c r="F24" s="226">
        <f t="shared" si="1"/>
      </c>
      <c r="G24" s="227"/>
      <c r="H24" s="254">
        <f>IF(ISBLANK('[1]2.  Average Daily Census '!$F$28)=TRUE,"",'[1]2.  Average Daily Census '!$F$28)</f>
      </c>
      <c r="I24" s="226">
        <f t="shared" si="2"/>
      </c>
      <c r="J24" s="226">
        <f t="shared" si="3"/>
      </c>
      <c r="K24" s="227"/>
      <c r="L24" s="227"/>
      <c r="M24" s="254">
        <f>IF(ISBLANK('[1]2.  Average Daily Census '!$I$28)=TRUE,"",'[1]2.  Average Daily Census '!$I$28)</f>
      </c>
      <c r="N24" s="226">
        <f t="shared" si="4"/>
      </c>
      <c r="O24" s="226">
        <f t="shared" si="5"/>
      </c>
      <c r="P24" s="227"/>
      <c r="Q24" s="227"/>
      <c r="R24" s="254">
        <f>IF(ISBLANK('[1]2.  Average Daily Census '!$L$28)=TRUE,"",'[1]2.  Average Daily Census '!$L$28)</f>
      </c>
      <c r="S24" s="226">
        <f t="shared" si="6"/>
      </c>
      <c r="T24" s="226">
        <f t="shared" si="7"/>
      </c>
      <c r="U24" s="227"/>
      <c r="V24" s="227"/>
      <c r="W24" s="254">
        <f>IF(ISBLANK('[1]2.  Average Daily Census '!$O$28)=TRUE,"",'[1]2.  Average Daily Census '!$O$28)</f>
      </c>
      <c r="X24" s="226">
        <f t="shared" si="8"/>
      </c>
      <c r="Y24" s="226">
        <f t="shared" si="9"/>
      </c>
      <c r="Z24" s="227"/>
      <c r="AA24" s="227"/>
      <c r="AB24" s="254">
        <f>IF(ISBLANK('[1]2.  Average Daily Census '!$R$28)=TRUE,"",'[1]2.  Average Daily Census '!$R$28)</f>
      </c>
      <c r="AC24" s="226">
        <f t="shared" si="10"/>
      </c>
      <c r="AD24" s="226">
        <f t="shared" si="11"/>
      </c>
      <c r="AE24" s="227"/>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row>
    <row r="25" spans="1:58" ht="15">
      <c r="A25" s="258" t="s">
        <v>227</v>
      </c>
      <c r="B25" s="246"/>
      <c r="C25" s="227"/>
      <c r="D25" s="226">
        <f t="shared" si="0"/>
      </c>
      <c r="E25" s="261"/>
      <c r="F25" s="226">
        <f t="shared" si="1"/>
      </c>
      <c r="G25" s="227"/>
      <c r="H25" s="254">
        <f>IF(ISBLANK('[1]2.  Average Daily Census '!$F$28)=TRUE,"",'[1]2.  Average Daily Census '!$F$28)</f>
      </c>
      <c r="I25" s="226">
        <f t="shared" si="2"/>
      </c>
      <c r="J25" s="226">
        <f t="shared" si="3"/>
      </c>
      <c r="K25" s="227"/>
      <c r="L25" s="227"/>
      <c r="M25" s="254">
        <f>IF(ISBLANK('[1]2.  Average Daily Census '!$I$28)=TRUE,"",'[1]2.  Average Daily Census '!$I$28)</f>
      </c>
      <c r="N25" s="226">
        <f t="shared" si="4"/>
      </c>
      <c r="O25" s="226">
        <f t="shared" si="5"/>
      </c>
      <c r="P25" s="227"/>
      <c r="Q25" s="227"/>
      <c r="R25" s="254">
        <f>IF(ISBLANK('[1]2.  Average Daily Census '!$L$28)=TRUE,"",'[1]2.  Average Daily Census '!$L$28)</f>
      </c>
      <c r="S25" s="226">
        <f t="shared" si="6"/>
      </c>
      <c r="T25" s="226">
        <f t="shared" si="7"/>
      </c>
      <c r="U25" s="227"/>
      <c r="V25" s="227"/>
      <c r="W25" s="254">
        <f>IF(ISBLANK('[1]2.  Average Daily Census '!$O$28)=TRUE,"",'[1]2.  Average Daily Census '!$O$28)</f>
      </c>
      <c r="X25" s="226">
        <f t="shared" si="8"/>
      </c>
      <c r="Y25" s="226">
        <f t="shared" si="9"/>
      </c>
      <c r="Z25" s="227"/>
      <c r="AA25" s="227"/>
      <c r="AB25" s="254">
        <f>IF(ISBLANK('[1]2.  Average Daily Census '!$R$28)=TRUE,"",'[1]2.  Average Daily Census '!$R$28)</f>
      </c>
      <c r="AC25" s="226">
        <f t="shared" si="10"/>
      </c>
      <c r="AD25" s="226">
        <f t="shared" si="11"/>
      </c>
      <c r="AE25" s="227"/>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row>
    <row r="26" spans="1:58" ht="15">
      <c r="A26" s="258" t="s">
        <v>228</v>
      </c>
      <c r="B26" s="246"/>
      <c r="C26" s="227"/>
      <c r="D26" s="226">
        <f t="shared" si="0"/>
      </c>
      <c r="E26" s="261"/>
      <c r="F26" s="226">
        <f t="shared" si="1"/>
      </c>
      <c r="G26" s="227"/>
      <c r="H26" s="254">
        <f>IF(ISBLANK('[1]2.  Average Daily Census '!$F$28)=TRUE,"",'[1]2.  Average Daily Census '!$F$28)</f>
      </c>
      <c r="I26" s="226">
        <f t="shared" si="2"/>
      </c>
      <c r="J26" s="226">
        <f t="shared" si="3"/>
      </c>
      <c r="K26" s="227"/>
      <c r="L26" s="227"/>
      <c r="M26" s="254">
        <f>IF(ISBLANK('[1]2.  Average Daily Census '!$I$28)=TRUE,"",'[1]2.  Average Daily Census '!$I$28)</f>
      </c>
      <c r="N26" s="226">
        <f t="shared" si="4"/>
      </c>
      <c r="O26" s="226">
        <f t="shared" si="5"/>
      </c>
      <c r="P26" s="227"/>
      <c r="Q26" s="227"/>
      <c r="R26" s="254">
        <f>IF(ISBLANK('[1]2.  Average Daily Census '!$L$28)=TRUE,"",'[1]2.  Average Daily Census '!$L$28)</f>
      </c>
      <c r="S26" s="226">
        <f t="shared" si="6"/>
      </c>
      <c r="T26" s="226">
        <f t="shared" si="7"/>
      </c>
      <c r="U26" s="227"/>
      <c r="V26" s="227"/>
      <c r="W26" s="254">
        <f>IF(ISBLANK('[1]2.  Average Daily Census '!$O$28)=TRUE,"",'[1]2.  Average Daily Census '!$O$28)</f>
      </c>
      <c r="X26" s="226">
        <f t="shared" si="8"/>
      </c>
      <c r="Y26" s="226">
        <f t="shared" si="9"/>
      </c>
      <c r="Z26" s="227"/>
      <c r="AA26" s="227"/>
      <c r="AB26" s="254">
        <f>IF(ISBLANK('[1]2.  Average Daily Census '!$R$28)=TRUE,"",'[1]2.  Average Daily Census '!$R$28)</f>
      </c>
      <c r="AC26" s="226">
        <f t="shared" si="10"/>
      </c>
      <c r="AD26" s="226">
        <f t="shared" si="11"/>
      </c>
      <c r="AE26" s="227"/>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row>
    <row r="27" spans="1:58" ht="15">
      <c r="A27" s="258" t="s">
        <v>229</v>
      </c>
      <c r="B27" s="246"/>
      <c r="C27" s="227"/>
      <c r="D27" s="226">
        <f t="shared" si="0"/>
      </c>
      <c r="E27" s="261"/>
      <c r="F27" s="226">
        <f t="shared" si="1"/>
      </c>
      <c r="G27" s="227"/>
      <c r="H27" s="254">
        <f>IF(ISBLANK('[1]2.  Average Daily Census '!$F$28)=TRUE,"",'[1]2.  Average Daily Census '!$F$28)</f>
      </c>
      <c r="I27" s="226">
        <f t="shared" si="2"/>
      </c>
      <c r="J27" s="226">
        <f t="shared" si="3"/>
      </c>
      <c r="K27" s="227"/>
      <c r="L27" s="227"/>
      <c r="M27" s="254">
        <f>IF(ISBLANK('[1]2.  Average Daily Census '!$I$28)=TRUE,"",'[1]2.  Average Daily Census '!$I$28)</f>
      </c>
      <c r="N27" s="226">
        <f t="shared" si="4"/>
      </c>
      <c r="O27" s="226">
        <f t="shared" si="5"/>
      </c>
      <c r="P27" s="227"/>
      <c r="Q27" s="227"/>
      <c r="R27" s="254">
        <f>IF(ISBLANK('[1]2.  Average Daily Census '!$L$28)=TRUE,"",'[1]2.  Average Daily Census '!$L$28)</f>
      </c>
      <c r="S27" s="226">
        <f t="shared" si="6"/>
      </c>
      <c r="T27" s="226">
        <f t="shared" si="7"/>
      </c>
      <c r="U27" s="227"/>
      <c r="V27" s="227"/>
      <c r="W27" s="254">
        <f>IF(ISBLANK('[1]2.  Average Daily Census '!$O$28)=TRUE,"",'[1]2.  Average Daily Census '!$O$28)</f>
      </c>
      <c r="X27" s="226">
        <f t="shared" si="8"/>
      </c>
      <c r="Y27" s="226">
        <f t="shared" si="9"/>
      </c>
      <c r="Z27" s="227"/>
      <c r="AA27" s="227"/>
      <c r="AB27" s="254">
        <f>IF(ISBLANK('[1]2.  Average Daily Census '!$R$28)=TRUE,"",'[1]2.  Average Daily Census '!$R$28)</f>
      </c>
      <c r="AC27" s="226">
        <f t="shared" si="10"/>
      </c>
      <c r="AD27" s="226">
        <f t="shared" si="11"/>
      </c>
      <c r="AE27" s="227"/>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row>
    <row r="28" spans="1:58" ht="15">
      <c r="A28" s="258" t="s">
        <v>230</v>
      </c>
      <c r="B28" s="246"/>
      <c r="C28" s="227"/>
      <c r="D28" s="226">
        <f t="shared" si="0"/>
      </c>
      <c r="E28" s="261"/>
      <c r="F28" s="226">
        <f t="shared" si="1"/>
      </c>
      <c r="G28" s="227"/>
      <c r="H28" s="254">
        <f>IF(ISBLANK('[1]2.  Average Daily Census '!$F$28)=TRUE,"",'[1]2.  Average Daily Census '!$F$28)</f>
      </c>
      <c r="I28" s="226">
        <f t="shared" si="2"/>
      </c>
      <c r="J28" s="226">
        <f t="shared" si="3"/>
      </c>
      <c r="K28" s="227"/>
      <c r="L28" s="227"/>
      <c r="M28" s="254">
        <f>IF(ISBLANK('[1]2.  Average Daily Census '!$I$28)=TRUE,"",'[1]2.  Average Daily Census '!$I$28)</f>
      </c>
      <c r="N28" s="226">
        <f t="shared" si="4"/>
      </c>
      <c r="O28" s="226">
        <f t="shared" si="5"/>
      </c>
      <c r="P28" s="227"/>
      <c r="Q28" s="227"/>
      <c r="R28" s="254">
        <f>IF(ISBLANK('[1]2.  Average Daily Census '!$L$28)=TRUE,"",'[1]2.  Average Daily Census '!$L$28)</f>
      </c>
      <c r="S28" s="226">
        <f t="shared" si="6"/>
      </c>
      <c r="T28" s="226">
        <f t="shared" si="7"/>
      </c>
      <c r="U28" s="227"/>
      <c r="V28" s="227"/>
      <c r="W28" s="254">
        <f>IF(ISBLANK('[1]2.  Average Daily Census '!$O$28)=TRUE,"",'[1]2.  Average Daily Census '!$O$28)</f>
      </c>
      <c r="X28" s="226">
        <f t="shared" si="8"/>
      </c>
      <c r="Y28" s="226">
        <f t="shared" si="9"/>
      </c>
      <c r="Z28" s="227"/>
      <c r="AA28" s="227"/>
      <c r="AB28" s="254">
        <f>IF(ISBLANK('[1]2.  Average Daily Census '!$R$28)=TRUE,"",'[1]2.  Average Daily Census '!$R$28)</f>
      </c>
      <c r="AC28" s="226">
        <f t="shared" si="10"/>
      </c>
      <c r="AD28" s="226">
        <f t="shared" si="11"/>
      </c>
      <c r="AE28" s="227"/>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row>
    <row r="29" spans="1:58" ht="15">
      <c r="A29" s="258" t="s">
        <v>231</v>
      </c>
      <c r="B29" s="246"/>
      <c r="C29" s="227"/>
      <c r="D29" s="226">
        <f t="shared" si="0"/>
      </c>
      <c r="E29" s="261"/>
      <c r="F29" s="226">
        <f t="shared" si="1"/>
      </c>
      <c r="G29" s="227"/>
      <c r="H29" s="254">
        <f>IF(ISBLANK('[1]2.  Average Daily Census '!$F$28)=TRUE,"",'[1]2.  Average Daily Census '!$F$28)</f>
      </c>
      <c r="I29" s="226">
        <f t="shared" si="2"/>
      </c>
      <c r="J29" s="226">
        <f t="shared" si="3"/>
      </c>
      <c r="K29" s="227"/>
      <c r="L29" s="227"/>
      <c r="M29" s="254">
        <f>IF(ISBLANK('[1]2.  Average Daily Census '!$I$28)=TRUE,"",'[1]2.  Average Daily Census '!$I$28)</f>
      </c>
      <c r="N29" s="226">
        <f t="shared" si="4"/>
      </c>
      <c r="O29" s="226">
        <f t="shared" si="5"/>
      </c>
      <c r="P29" s="227"/>
      <c r="Q29" s="227"/>
      <c r="R29" s="254">
        <f>IF(ISBLANK('[1]2.  Average Daily Census '!$L$28)=TRUE,"",'[1]2.  Average Daily Census '!$L$28)</f>
      </c>
      <c r="S29" s="226">
        <f t="shared" si="6"/>
      </c>
      <c r="T29" s="226">
        <f t="shared" si="7"/>
      </c>
      <c r="U29" s="227"/>
      <c r="V29" s="227"/>
      <c r="W29" s="254">
        <f>IF(ISBLANK('[1]2.  Average Daily Census '!$O$28)=TRUE,"",'[1]2.  Average Daily Census '!$O$28)</f>
      </c>
      <c r="X29" s="226">
        <f t="shared" si="8"/>
      </c>
      <c r="Y29" s="226">
        <f t="shared" si="9"/>
      </c>
      <c r="Z29" s="227"/>
      <c r="AA29" s="227"/>
      <c r="AB29" s="254">
        <f>IF(ISBLANK('[1]2.  Average Daily Census '!$R$28)=TRUE,"",'[1]2.  Average Daily Census '!$R$28)</f>
      </c>
      <c r="AC29" s="226">
        <f t="shared" si="10"/>
      </c>
      <c r="AD29" s="226">
        <f t="shared" si="11"/>
      </c>
      <c r="AE29" s="227"/>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row>
    <row r="30" spans="1:58" ht="15">
      <c r="A30" s="258" t="s">
        <v>232</v>
      </c>
      <c r="B30" s="246"/>
      <c r="C30" s="227"/>
      <c r="D30" s="226">
        <f t="shared" si="0"/>
      </c>
      <c r="E30" s="261"/>
      <c r="F30" s="226">
        <f t="shared" si="1"/>
      </c>
      <c r="G30" s="227"/>
      <c r="H30" s="254">
        <f>IF(ISBLANK('[1]2.  Average Daily Census '!$F$28)=TRUE,"",'[1]2.  Average Daily Census '!$F$28)</f>
      </c>
      <c r="I30" s="226">
        <f t="shared" si="2"/>
      </c>
      <c r="J30" s="226">
        <f t="shared" si="3"/>
      </c>
      <c r="K30" s="227"/>
      <c r="L30" s="227"/>
      <c r="M30" s="254">
        <f>IF(ISBLANK('[1]2.  Average Daily Census '!$I$28)=TRUE,"",'[1]2.  Average Daily Census '!$I$28)</f>
      </c>
      <c r="N30" s="226">
        <f t="shared" si="4"/>
      </c>
      <c r="O30" s="226">
        <f t="shared" si="5"/>
      </c>
      <c r="P30" s="227"/>
      <c r="Q30" s="227"/>
      <c r="R30" s="254">
        <f>IF(ISBLANK('[1]2.  Average Daily Census '!$L$28)=TRUE,"",'[1]2.  Average Daily Census '!$L$28)</f>
      </c>
      <c r="S30" s="226">
        <f t="shared" si="6"/>
      </c>
      <c r="T30" s="226">
        <f t="shared" si="7"/>
      </c>
      <c r="U30" s="227"/>
      <c r="V30" s="227"/>
      <c r="W30" s="254">
        <f>IF(ISBLANK('[1]2.  Average Daily Census '!$O$28)=TRUE,"",'[1]2.  Average Daily Census '!$O$28)</f>
      </c>
      <c r="X30" s="226">
        <f t="shared" si="8"/>
      </c>
      <c r="Y30" s="226">
        <f t="shared" si="9"/>
      </c>
      <c r="Z30" s="227"/>
      <c r="AA30" s="227"/>
      <c r="AB30" s="254">
        <f>IF(ISBLANK('[1]2.  Average Daily Census '!$R$28)=TRUE,"",'[1]2.  Average Daily Census '!$R$28)</f>
      </c>
      <c r="AC30" s="226">
        <f t="shared" si="10"/>
      </c>
      <c r="AD30" s="226">
        <f t="shared" si="11"/>
      </c>
      <c r="AE30" s="227"/>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row>
    <row r="31" spans="1:58" ht="15">
      <c r="A31" s="258" t="s">
        <v>233</v>
      </c>
      <c r="B31" s="246"/>
      <c r="C31" s="227"/>
      <c r="D31" s="226">
        <f t="shared" si="0"/>
      </c>
      <c r="E31" s="261"/>
      <c r="F31" s="226">
        <f t="shared" si="1"/>
      </c>
      <c r="G31" s="227"/>
      <c r="H31" s="254">
        <f>IF(ISBLANK('[1]2.  Average Daily Census '!$F$28)=TRUE,"",'[1]2.  Average Daily Census '!$F$28)</f>
      </c>
      <c r="I31" s="226">
        <f t="shared" si="2"/>
      </c>
      <c r="J31" s="226">
        <f t="shared" si="3"/>
      </c>
      <c r="K31" s="227"/>
      <c r="L31" s="227"/>
      <c r="M31" s="254">
        <f>IF(ISBLANK('[1]2.  Average Daily Census '!$I$28)=TRUE,"",'[1]2.  Average Daily Census '!$I$28)</f>
      </c>
      <c r="N31" s="226">
        <f t="shared" si="4"/>
      </c>
      <c r="O31" s="226">
        <f t="shared" si="5"/>
      </c>
      <c r="P31" s="227"/>
      <c r="Q31" s="227"/>
      <c r="R31" s="254">
        <f>IF(ISBLANK('[1]2.  Average Daily Census '!$L$28)=TRUE,"",'[1]2.  Average Daily Census '!$L$28)</f>
      </c>
      <c r="S31" s="226">
        <f t="shared" si="6"/>
      </c>
      <c r="T31" s="226">
        <f t="shared" si="7"/>
      </c>
      <c r="U31" s="227"/>
      <c r="V31" s="227"/>
      <c r="W31" s="254">
        <f>IF(ISBLANK('[1]2.  Average Daily Census '!$O$28)=TRUE,"",'[1]2.  Average Daily Census '!$O$28)</f>
      </c>
      <c r="X31" s="226">
        <f t="shared" si="8"/>
      </c>
      <c r="Y31" s="226">
        <f t="shared" si="9"/>
      </c>
      <c r="Z31" s="227"/>
      <c r="AA31" s="227"/>
      <c r="AB31" s="254">
        <f>IF(ISBLANK('[1]2.  Average Daily Census '!$R$28)=TRUE,"",'[1]2.  Average Daily Census '!$R$28)</f>
      </c>
      <c r="AC31" s="226">
        <f t="shared" si="10"/>
      </c>
      <c r="AD31" s="226">
        <f t="shared" si="11"/>
      </c>
      <c r="AE31" s="227"/>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row>
    <row r="32" spans="1:58" ht="15">
      <c r="A32" s="258" t="s">
        <v>234</v>
      </c>
      <c r="B32" s="246"/>
      <c r="C32" s="227"/>
      <c r="D32" s="226">
        <f t="shared" si="0"/>
      </c>
      <c r="E32" s="261"/>
      <c r="F32" s="226">
        <f t="shared" si="1"/>
      </c>
      <c r="G32" s="227"/>
      <c r="H32" s="254">
        <f>IF(ISBLANK('[1]2.  Average Daily Census '!$F$28)=TRUE,"",'[1]2.  Average Daily Census '!$F$28)</f>
      </c>
      <c r="I32" s="226">
        <f t="shared" si="2"/>
      </c>
      <c r="J32" s="226">
        <f t="shared" si="3"/>
      </c>
      <c r="K32" s="227"/>
      <c r="L32" s="227"/>
      <c r="M32" s="254">
        <f>IF(ISBLANK('[1]2.  Average Daily Census '!$I$28)=TRUE,"",'[1]2.  Average Daily Census '!$I$28)</f>
      </c>
      <c r="N32" s="226">
        <f t="shared" si="4"/>
      </c>
      <c r="O32" s="226">
        <f t="shared" si="5"/>
      </c>
      <c r="P32" s="227"/>
      <c r="Q32" s="227"/>
      <c r="R32" s="254">
        <f>IF(ISBLANK('[1]2.  Average Daily Census '!$L$28)=TRUE,"",'[1]2.  Average Daily Census '!$L$28)</f>
      </c>
      <c r="S32" s="226">
        <f t="shared" si="6"/>
      </c>
      <c r="T32" s="226">
        <f t="shared" si="7"/>
      </c>
      <c r="U32" s="227"/>
      <c r="V32" s="227"/>
      <c r="W32" s="254">
        <f>IF(ISBLANK('[1]2.  Average Daily Census '!$O$28)=TRUE,"",'[1]2.  Average Daily Census '!$O$28)</f>
      </c>
      <c r="X32" s="226">
        <f t="shared" si="8"/>
      </c>
      <c r="Y32" s="226">
        <f t="shared" si="9"/>
      </c>
      <c r="Z32" s="227"/>
      <c r="AA32" s="227"/>
      <c r="AB32" s="254">
        <f>IF(ISBLANK('[1]2.  Average Daily Census '!$R$28)=TRUE,"",'[1]2.  Average Daily Census '!$R$28)</f>
      </c>
      <c r="AC32" s="226">
        <f t="shared" si="10"/>
      </c>
      <c r="AD32" s="226">
        <f t="shared" si="11"/>
      </c>
      <c r="AE32" s="227"/>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row>
    <row r="33" spans="1:58" ht="15">
      <c r="A33" s="258" t="s">
        <v>235</v>
      </c>
      <c r="B33" s="246"/>
      <c r="C33" s="227"/>
      <c r="D33" s="226">
        <f t="shared" si="0"/>
      </c>
      <c r="E33" s="261"/>
      <c r="F33" s="226">
        <f t="shared" si="1"/>
      </c>
      <c r="G33" s="227"/>
      <c r="H33" s="254">
        <f>IF(ISBLANK('[1]2.  Average Daily Census '!$F$28)=TRUE,"",'[1]2.  Average Daily Census '!$F$28)</f>
      </c>
      <c r="I33" s="226">
        <f t="shared" si="2"/>
      </c>
      <c r="J33" s="226">
        <f t="shared" si="3"/>
      </c>
      <c r="K33" s="227"/>
      <c r="L33" s="227"/>
      <c r="M33" s="254">
        <f>IF(ISBLANK('[1]2.  Average Daily Census '!$I$28)=TRUE,"",'[1]2.  Average Daily Census '!$I$28)</f>
      </c>
      <c r="N33" s="226">
        <f t="shared" si="4"/>
      </c>
      <c r="O33" s="226">
        <f t="shared" si="5"/>
      </c>
      <c r="P33" s="227"/>
      <c r="Q33" s="227"/>
      <c r="R33" s="254">
        <f>IF(ISBLANK('[1]2.  Average Daily Census '!$L$28)=TRUE,"",'[1]2.  Average Daily Census '!$L$28)</f>
      </c>
      <c r="S33" s="226">
        <f t="shared" si="6"/>
      </c>
      <c r="T33" s="226">
        <f t="shared" si="7"/>
      </c>
      <c r="U33" s="227"/>
      <c r="V33" s="227"/>
      <c r="W33" s="254">
        <f>IF(ISBLANK('[1]2.  Average Daily Census '!$O$28)=TRUE,"",'[1]2.  Average Daily Census '!$O$28)</f>
      </c>
      <c r="X33" s="226">
        <f t="shared" si="8"/>
      </c>
      <c r="Y33" s="226">
        <f t="shared" si="9"/>
      </c>
      <c r="Z33" s="227"/>
      <c r="AA33" s="227"/>
      <c r="AB33" s="254">
        <f>IF(ISBLANK('[1]2.  Average Daily Census '!$R$28)=TRUE,"",'[1]2.  Average Daily Census '!$R$28)</f>
      </c>
      <c r="AC33" s="226">
        <f t="shared" si="10"/>
      </c>
      <c r="AD33" s="226">
        <f t="shared" si="11"/>
      </c>
      <c r="AE33" s="227"/>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row>
    <row r="34" spans="1:58" ht="15">
      <c r="A34" s="258" t="s">
        <v>236</v>
      </c>
      <c r="B34" s="246"/>
      <c r="C34" s="227"/>
      <c r="D34" s="226">
        <f t="shared" si="0"/>
      </c>
      <c r="E34" s="261"/>
      <c r="F34" s="226">
        <f t="shared" si="1"/>
      </c>
      <c r="G34" s="227"/>
      <c r="H34" s="254">
        <f>IF(ISBLANK('[1]2.  Average Daily Census '!$F$28)=TRUE,"",'[1]2.  Average Daily Census '!$F$28)</f>
      </c>
      <c r="I34" s="226">
        <f t="shared" si="2"/>
      </c>
      <c r="J34" s="226">
        <f t="shared" si="3"/>
      </c>
      <c r="K34" s="227"/>
      <c r="L34" s="227"/>
      <c r="M34" s="254">
        <f>IF(ISBLANK('[1]2.  Average Daily Census '!$I$28)=TRUE,"",'[1]2.  Average Daily Census '!$I$28)</f>
      </c>
      <c r="N34" s="226">
        <f t="shared" si="4"/>
      </c>
      <c r="O34" s="226">
        <f t="shared" si="5"/>
      </c>
      <c r="P34" s="227"/>
      <c r="Q34" s="227"/>
      <c r="R34" s="254">
        <f>IF(ISBLANK('[1]2.  Average Daily Census '!$L$28)=TRUE,"",'[1]2.  Average Daily Census '!$L$28)</f>
      </c>
      <c r="S34" s="226">
        <f t="shared" si="6"/>
      </c>
      <c r="T34" s="226">
        <f t="shared" si="7"/>
      </c>
      <c r="U34" s="227"/>
      <c r="V34" s="227"/>
      <c r="W34" s="254">
        <f>IF(ISBLANK('[1]2.  Average Daily Census '!$O$28)=TRUE,"",'[1]2.  Average Daily Census '!$O$28)</f>
      </c>
      <c r="X34" s="226">
        <f t="shared" si="8"/>
      </c>
      <c r="Y34" s="226">
        <f t="shared" si="9"/>
      </c>
      <c r="Z34" s="227"/>
      <c r="AA34" s="227"/>
      <c r="AB34" s="254">
        <f>IF(ISBLANK('[1]2.  Average Daily Census '!$R$28)=TRUE,"",'[1]2.  Average Daily Census '!$R$28)</f>
      </c>
      <c r="AC34" s="226">
        <f t="shared" si="10"/>
      </c>
      <c r="AD34" s="226">
        <f t="shared" si="11"/>
      </c>
      <c r="AE34" s="227"/>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row>
    <row r="37" spans="1:11" ht="14.25">
      <c r="A37" s="264">
        <v>1</v>
      </c>
      <c r="B37" s="327" t="s">
        <v>161</v>
      </c>
      <c r="C37" s="290"/>
      <c r="D37" s="290"/>
      <c r="E37" s="290"/>
      <c r="F37" s="290"/>
      <c r="G37" s="290"/>
      <c r="H37" s="290"/>
      <c r="I37" s="290"/>
      <c r="J37" s="290"/>
      <c r="K37" s="290"/>
    </row>
    <row r="38" spans="1:11" ht="14.25">
      <c r="A38" s="263"/>
      <c r="B38" s="328" t="s">
        <v>115</v>
      </c>
      <c r="C38" s="290"/>
      <c r="D38" s="290"/>
      <c r="E38" s="290"/>
      <c r="F38" s="290"/>
      <c r="G38" s="290"/>
      <c r="H38" s="290"/>
      <c r="I38" s="290"/>
      <c r="J38" s="290"/>
      <c r="K38" s="290"/>
    </row>
  </sheetData>
  <sheetProtection/>
  <mergeCells count="14">
    <mergeCell ref="V5:Z5"/>
    <mergeCell ref="AA5:AE5"/>
    <mergeCell ref="G4:K4"/>
    <mergeCell ref="L4:P4"/>
    <mergeCell ref="Q4:U4"/>
    <mergeCell ref="V4:Z4"/>
    <mergeCell ref="A1:AE1"/>
    <mergeCell ref="C4:F5"/>
    <mergeCell ref="B38:K38"/>
    <mergeCell ref="B37:K37"/>
    <mergeCell ref="AA4:AE4"/>
    <mergeCell ref="G5:K5"/>
    <mergeCell ref="L5:P5"/>
    <mergeCell ref="Q5:U5"/>
  </mergeCells>
  <conditionalFormatting sqref="C3">
    <cfRule type="cellIs" priority="1" dxfId="0" operator="lessThanOrEqual" stopIfTrue="1">
      <formula>0</formula>
    </cfRule>
  </conditionalFormatting>
  <printOptions horizontalCentered="1"/>
  <pageMargins left="0.25" right="0.25" top="0.45" bottom="0.75" header="0.5" footer="0.5"/>
  <pageSetup fitToHeight="1" fitToWidth="1" horizontalDpi="600" verticalDpi="600" orientation="landscape" scale="83" r:id="rId1"/>
  <headerFooter alignWithMargins="0">
    <oddFooter>&amp;L&amp;8&amp;K000000&amp;F&amp;C&amp;8© SMS, Inc., 2019&amp;R&amp;8&amp;K000000&amp;P of &amp;N</oddFooter>
  </headerFooter>
  <colBreaks count="1" manualBreakCount="1">
    <brk id="31" max="65535" man="1"/>
  </colBreaks>
</worksheet>
</file>

<file path=xl/worksheets/sheet18.xml><?xml version="1.0" encoding="utf-8"?>
<worksheet xmlns="http://schemas.openxmlformats.org/spreadsheetml/2006/main" xmlns:r="http://schemas.openxmlformats.org/officeDocument/2006/relationships">
  <sheetPr>
    <tabColor theme="9" tint="-0.4999699890613556"/>
    <pageSetUpPr fitToPage="1"/>
  </sheetPr>
  <dimension ref="A1:BF38"/>
  <sheetViews>
    <sheetView zoomScalePageLayoutView="0" workbookViewId="0" topLeftCell="A1">
      <selection activeCell="U44" sqref="U44"/>
    </sheetView>
  </sheetViews>
  <sheetFormatPr defaultColWidth="11.421875" defaultRowHeight="12.75" outlineLevelCol="1"/>
  <cols>
    <col min="1" max="1" width="27.140625" style="89" bestFit="1" customWidth="1"/>
    <col min="2" max="2" width="13.42187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8" width="11.421875" style="109" customWidth="1"/>
    <col min="59" max="16384" width="11.421875" style="89" customWidth="1"/>
  </cols>
  <sheetData>
    <row r="1" spans="1:58" ht="15">
      <c r="A1" s="312" t="s">
        <v>391</v>
      </c>
      <c r="B1" s="312"/>
      <c r="C1" s="312"/>
      <c r="D1" s="312"/>
      <c r="E1" s="312"/>
      <c r="F1" s="312"/>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1:58" ht="15">
      <c r="A2" s="143"/>
      <c r="B2" s="143"/>
      <c r="C2" s="143"/>
      <c r="D2" s="143"/>
      <c r="E2" s="143"/>
      <c r="F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1:58" ht="15.75">
      <c r="A3" s="231" t="s">
        <v>163</v>
      </c>
      <c r="B3" s="257"/>
      <c r="C3" s="233">
        <f>'2.  Average Daily Census '!$G$13</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58" ht="15">
      <c r="A4" s="170"/>
      <c r="B4" s="171"/>
      <c r="C4" s="310" t="s">
        <v>54</v>
      </c>
      <c r="D4" s="311"/>
      <c r="E4" s="311"/>
      <c r="F4" s="31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58" ht="12.75">
      <c r="A5" s="173"/>
      <c r="B5" s="171"/>
      <c r="C5" s="311"/>
      <c r="D5" s="311"/>
      <c r="E5" s="311"/>
      <c r="F5" s="311"/>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ht="72.75">
      <c r="A6" s="174"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4.25">
      <c r="A7" s="182"/>
      <c r="B7" s="182"/>
      <c r="C7" s="102"/>
      <c r="D7" s="101">
        <f>'[1]2.  Average Daily Census '!$G$13</f>
        <v>1570.86301369863</v>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row>
    <row r="8" spans="1:58" ht="15">
      <c r="A8" s="258"/>
      <c r="B8" s="110"/>
      <c r="C8" s="259"/>
      <c r="D8" s="226">
        <f aca="true" t="shared" si="0" ref="D8:D34">IF(ISBLANK($C8)=TRUE,"",($C8/365))</f>
      </c>
      <c r="E8" s="260"/>
      <c r="F8" s="226">
        <f aca="true" t="shared" si="1" ref="F8:F34">IF(ISBLANK($E8)=TRUE,"",($E8/$D8*24))</f>
      </c>
      <c r="G8" s="227"/>
      <c r="H8" s="254">
        <f>IF(ISBLANK('[1]2.  Average Daily Census '!$F$28)=TRUE,"",'[1]2.  Average Daily Census '!$F$28)</f>
      </c>
      <c r="I8" s="226">
        <f aca="true" t="shared" si="2" ref="I8:I34">IF(ISBLANK($G8)=TRUE,"",($H8/$D$7*$D8))</f>
      </c>
      <c r="J8" s="226">
        <f aca="true" t="shared" si="3" ref="J8:J34">IF(ISBLANK($G8)=TRUE,"",($G8/$I8*24))</f>
      </c>
      <c r="K8" s="227"/>
      <c r="L8" s="227"/>
      <c r="M8" s="254">
        <f>IF(ISBLANK('[1]2.  Average Daily Census '!$I$28)=TRUE,"",'[1]2.  Average Daily Census '!$I$28)</f>
      </c>
      <c r="N8" s="226">
        <f aca="true" t="shared" si="4" ref="N8:N34">IF(ISBLANK($L8)=TRUE,"",($M8/$D$7*$D8))</f>
      </c>
      <c r="O8" s="226">
        <f aca="true" t="shared" si="5" ref="O8:O34">IF(ISBLANK(L8)=TRUE,"",($L8/$N8*24))</f>
      </c>
      <c r="P8" s="227"/>
      <c r="Q8" s="227"/>
      <c r="R8" s="254">
        <f>IF(ISBLANK('[1]2.  Average Daily Census '!$L$28)=TRUE,"",'[1]2.  Average Daily Census '!$L$28)</f>
      </c>
      <c r="S8" s="226">
        <f aca="true" t="shared" si="6" ref="S8:S34">IF(ISBLANK($Q8)=TRUE,"",($R8/$D$7*$D8))</f>
      </c>
      <c r="T8" s="226">
        <f aca="true" t="shared" si="7" ref="T8:T34">IF(ISBLANK($Q8)=TRUE,"",($Q8/$S8*24))</f>
      </c>
      <c r="U8" s="227"/>
      <c r="V8" s="227"/>
      <c r="W8" s="254">
        <f>IF(ISBLANK('[1]2.  Average Daily Census '!$O$28)=TRUE,"",'[1]2.  Average Daily Census '!$O$28)</f>
      </c>
      <c r="X8" s="226">
        <f aca="true" t="shared" si="8" ref="X8:X34">IF(ISBLANK($V8)=TRUE,"",($W8/$D$7*$D8))</f>
      </c>
      <c r="Y8" s="226">
        <f aca="true" t="shared" si="9" ref="Y8:Y34">IF(ISBLANK($V8)=TRUE,"",($V8/$X8*24))</f>
      </c>
      <c r="Z8" s="227"/>
      <c r="AA8" s="227"/>
      <c r="AB8" s="254">
        <f>IF(ISBLANK('[1]2.  Average Daily Census '!$R$28)=TRUE,"",'[1]2.  Average Daily Census '!$R$28)</f>
      </c>
      <c r="AC8" s="226">
        <f aca="true" t="shared" si="10" ref="AC8:AC34">IF(ISBLANK($AA8)=TRUE,"",($AB8/$D$7*$D8))</f>
      </c>
      <c r="AD8" s="226">
        <f aca="true" t="shared" si="11" ref="AD8:AD34">IF(ISBLANK($AA8)=TRUE,"",($AA8/$AC8*24))</f>
      </c>
      <c r="AE8" s="227"/>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row>
    <row r="9" spans="1:58" ht="15">
      <c r="A9" s="258"/>
      <c r="B9" s="110"/>
      <c r="C9" s="227"/>
      <c r="D9" s="226">
        <f t="shared" si="0"/>
      </c>
      <c r="E9" s="260"/>
      <c r="F9" s="226">
        <f t="shared" si="1"/>
      </c>
      <c r="G9" s="227"/>
      <c r="H9" s="254">
        <f>IF(ISBLANK('[1]2.  Average Daily Census '!$F$28)=TRUE,"",'[1]2.  Average Daily Census '!$F$28)</f>
      </c>
      <c r="I9" s="226">
        <f t="shared" si="2"/>
      </c>
      <c r="J9" s="226">
        <f t="shared" si="3"/>
      </c>
      <c r="K9" s="227"/>
      <c r="L9" s="227"/>
      <c r="M9" s="254">
        <f>IF(ISBLANK('[1]2.  Average Daily Census '!$I$28)=TRUE,"",'[1]2.  Average Daily Census '!$I$28)</f>
      </c>
      <c r="N9" s="226">
        <f t="shared" si="4"/>
      </c>
      <c r="O9" s="226">
        <f t="shared" si="5"/>
      </c>
      <c r="P9" s="227"/>
      <c r="Q9" s="227"/>
      <c r="R9" s="254">
        <f>IF(ISBLANK('[1]2.  Average Daily Census '!$L$28)=TRUE,"",'[1]2.  Average Daily Census '!$L$28)</f>
      </c>
      <c r="S9" s="226">
        <f t="shared" si="6"/>
      </c>
      <c r="T9" s="226">
        <f t="shared" si="7"/>
      </c>
      <c r="U9" s="227"/>
      <c r="V9" s="227"/>
      <c r="W9" s="254">
        <f>IF(ISBLANK('[1]2.  Average Daily Census '!$O$28)=TRUE,"",'[1]2.  Average Daily Census '!$O$28)</f>
      </c>
      <c r="X9" s="226">
        <f t="shared" si="8"/>
      </c>
      <c r="Y9" s="226">
        <f t="shared" si="9"/>
      </c>
      <c r="Z9" s="227"/>
      <c r="AA9" s="227"/>
      <c r="AB9" s="254">
        <f>IF(ISBLANK('[1]2.  Average Daily Census '!$R$28)=TRUE,"",'[1]2.  Average Daily Census '!$R$28)</f>
      </c>
      <c r="AC9" s="226">
        <f t="shared" si="10"/>
      </c>
      <c r="AD9" s="226">
        <f t="shared" si="11"/>
      </c>
      <c r="AE9" s="227"/>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row>
    <row r="10" spans="1:58" ht="15">
      <c r="A10" s="258"/>
      <c r="B10" s="244"/>
      <c r="C10" s="227"/>
      <c r="D10" s="226">
        <f t="shared" si="0"/>
      </c>
      <c r="E10" s="260"/>
      <c r="F10" s="226">
        <f t="shared" si="1"/>
      </c>
      <c r="G10" s="227"/>
      <c r="H10" s="254">
        <f>IF(ISBLANK('[1]2.  Average Daily Census '!$F$28)=TRUE,"",'[1]2.  Average Daily Census '!$F$28)</f>
      </c>
      <c r="I10" s="226">
        <f t="shared" si="2"/>
      </c>
      <c r="J10" s="226">
        <f t="shared" si="3"/>
      </c>
      <c r="K10" s="227"/>
      <c r="L10" s="227"/>
      <c r="M10" s="254">
        <f>IF(ISBLANK('[1]2.  Average Daily Census '!$I$28)=TRUE,"",'[1]2.  Average Daily Census '!$I$28)</f>
      </c>
      <c r="N10" s="226">
        <f t="shared" si="4"/>
      </c>
      <c r="O10" s="226">
        <f t="shared" si="5"/>
      </c>
      <c r="P10" s="227"/>
      <c r="Q10" s="227"/>
      <c r="R10" s="254">
        <f>IF(ISBLANK('[1]2.  Average Daily Census '!$L$28)=TRUE,"",'[1]2.  Average Daily Census '!$L$28)</f>
      </c>
      <c r="S10" s="226">
        <f t="shared" si="6"/>
      </c>
      <c r="T10" s="226">
        <f t="shared" si="7"/>
      </c>
      <c r="U10" s="227"/>
      <c r="V10" s="227"/>
      <c r="W10" s="254">
        <f>IF(ISBLANK('[1]2.  Average Daily Census '!$O$28)=TRUE,"",'[1]2.  Average Daily Census '!$O$28)</f>
      </c>
      <c r="X10" s="226">
        <f t="shared" si="8"/>
      </c>
      <c r="Y10" s="226">
        <f t="shared" si="9"/>
      </c>
      <c r="Z10" s="227"/>
      <c r="AA10" s="227"/>
      <c r="AB10" s="254">
        <f>IF(ISBLANK('[1]2.  Average Daily Census '!$R$28)=TRUE,"",'[1]2.  Average Daily Census '!$R$28)</f>
      </c>
      <c r="AC10" s="226">
        <f t="shared" si="10"/>
      </c>
      <c r="AD10" s="226">
        <f t="shared" si="11"/>
      </c>
      <c r="AE10" s="227"/>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ht="15">
      <c r="A11" s="258"/>
      <c r="B11" s="244"/>
      <c r="C11" s="227"/>
      <c r="D11" s="226">
        <f t="shared" si="0"/>
      </c>
      <c r="E11" s="260"/>
      <c r="F11" s="226">
        <f t="shared" si="1"/>
      </c>
      <c r="G11" s="227"/>
      <c r="H11" s="254">
        <f>IF(ISBLANK('[1]2.  Average Daily Census '!$F$28)=TRUE,"",'[1]2.  Average Daily Census '!$F$28)</f>
      </c>
      <c r="I11" s="226">
        <f t="shared" si="2"/>
      </c>
      <c r="J11" s="226">
        <f t="shared" si="3"/>
      </c>
      <c r="K11" s="227"/>
      <c r="L11" s="227"/>
      <c r="M11" s="254">
        <f>IF(ISBLANK('[1]2.  Average Daily Census '!$I$28)=TRUE,"",'[1]2.  Average Daily Census '!$I$28)</f>
      </c>
      <c r="N11" s="226">
        <f t="shared" si="4"/>
      </c>
      <c r="O11" s="226">
        <f t="shared" si="5"/>
      </c>
      <c r="P11" s="227"/>
      <c r="Q11" s="227"/>
      <c r="R11" s="254">
        <f>IF(ISBLANK('[1]2.  Average Daily Census '!$L$28)=TRUE,"",'[1]2.  Average Daily Census '!$L$28)</f>
      </c>
      <c r="S11" s="226">
        <f t="shared" si="6"/>
      </c>
      <c r="T11" s="226">
        <f t="shared" si="7"/>
      </c>
      <c r="U11" s="227"/>
      <c r="V11" s="227"/>
      <c r="W11" s="254">
        <f>IF(ISBLANK('[1]2.  Average Daily Census '!$O$28)=TRUE,"",'[1]2.  Average Daily Census '!$O$28)</f>
      </c>
      <c r="X11" s="226">
        <f t="shared" si="8"/>
      </c>
      <c r="Y11" s="226">
        <f t="shared" si="9"/>
      </c>
      <c r="Z11" s="227"/>
      <c r="AA11" s="227"/>
      <c r="AB11" s="254">
        <f>IF(ISBLANK('[1]2.  Average Daily Census '!$R$28)=TRUE,"",'[1]2.  Average Daily Census '!$R$28)</f>
      </c>
      <c r="AC11" s="226">
        <f t="shared" si="10"/>
      </c>
      <c r="AD11" s="226">
        <f t="shared" si="11"/>
      </c>
      <c r="AE11" s="227"/>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row>
    <row r="12" spans="1:58" ht="15">
      <c r="A12" s="258"/>
      <c r="B12" s="244"/>
      <c r="C12" s="227"/>
      <c r="D12" s="226">
        <f t="shared" si="0"/>
      </c>
      <c r="E12" s="260"/>
      <c r="F12" s="226">
        <f t="shared" si="1"/>
      </c>
      <c r="G12" s="227"/>
      <c r="H12" s="254">
        <f>IF(ISBLANK('[1]2.  Average Daily Census '!$F$28)=TRUE,"",'[1]2.  Average Daily Census '!$F$28)</f>
      </c>
      <c r="I12" s="226">
        <f t="shared" si="2"/>
      </c>
      <c r="J12" s="226">
        <f t="shared" si="3"/>
      </c>
      <c r="K12" s="227"/>
      <c r="L12" s="227"/>
      <c r="M12" s="254">
        <f>IF(ISBLANK('[1]2.  Average Daily Census '!$I$28)=TRUE,"",'[1]2.  Average Daily Census '!$I$28)</f>
      </c>
      <c r="N12" s="226">
        <f t="shared" si="4"/>
      </c>
      <c r="O12" s="226">
        <f t="shared" si="5"/>
      </c>
      <c r="P12" s="227"/>
      <c r="Q12" s="227"/>
      <c r="R12" s="254">
        <f>IF(ISBLANK('[1]2.  Average Daily Census '!$L$28)=TRUE,"",'[1]2.  Average Daily Census '!$L$28)</f>
      </c>
      <c r="S12" s="226">
        <f t="shared" si="6"/>
      </c>
      <c r="T12" s="226">
        <f t="shared" si="7"/>
      </c>
      <c r="U12" s="227"/>
      <c r="V12" s="227"/>
      <c r="W12" s="254">
        <f>IF(ISBLANK('[1]2.  Average Daily Census '!$O$28)=TRUE,"",'[1]2.  Average Daily Census '!$O$28)</f>
      </c>
      <c r="X12" s="226">
        <f t="shared" si="8"/>
      </c>
      <c r="Y12" s="226">
        <f t="shared" si="9"/>
      </c>
      <c r="Z12" s="227"/>
      <c r="AA12" s="227"/>
      <c r="AB12" s="254">
        <f>IF(ISBLANK('[1]2.  Average Daily Census '!$R$28)=TRUE,"",'[1]2.  Average Daily Census '!$R$28)</f>
      </c>
      <c r="AC12" s="226">
        <f t="shared" si="10"/>
      </c>
      <c r="AD12" s="226">
        <f t="shared" si="11"/>
      </c>
      <c r="AE12" s="227"/>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15">
      <c r="A13" s="258"/>
      <c r="B13" s="244"/>
      <c r="C13" s="227"/>
      <c r="D13" s="226">
        <f t="shared" si="0"/>
      </c>
      <c r="E13" s="260"/>
      <c r="F13" s="226">
        <f t="shared" si="1"/>
      </c>
      <c r="G13" s="227"/>
      <c r="H13" s="254">
        <f>IF(ISBLANK('[1]2.  Average Daily Census '!$F$28)=TRUE,"",'[1]2.  Average Daily Census '!$F$28)</f>
      </c>
      <c r="I13" s="226">
        <f t="shared" si="2"/>
      </c>
      <c r="J13" s="226">
        <f t="shared" si="3"/>
      </c>
      <c r="K13" s="227"/>
      <c r="L13" s="227"/>
      <c r="M13" s="254">
        <f>IF(ISBLANK('[1]2.  Average Daily Census '!$I$28)=TRUE,"",'[1]2.  Average Daily Census '!$I$28)</f>
      </c>
      <c r="N13" s="226">
        <f t="shared" si="4"/>
      </c>
      <c r="O13" s="226">
        <f t="shared" si="5"/>
      </c>
      <c r="P13" s="227"/>
      <c r="Q13" s="227"/>
      <c r="R13" s="254">
        <f>IF(ISBLANK('[1]2.  Average Daily Census '!$L$28)=TRUE,"",'[1]2.  Average Daily Census '!$L$28)</f>
      </c>
      <c r="S13" s="226">
        <f t="shared" si="6"/>
      </c>
      <c r="T13" s="226">
        <f t="shared" si="7"/>
      </c>
      <c r="U13" s="227"/>
      <c r="V13" s="227"/>
      <c r="W13" s="254">
        <f>IF(ISBLANK('[1]2.  Average Daily Census '!$O$28)=TRUE,"",'[1]2.  Average Daily Census '!$O$28)</f>
      </c>
      <c r="X13" s="226">
        <f t="shared" si="8"/>
      </c>
      <c r="Y13" s="226">
        <f t="shared" si="9"/>
      </c>
      <c r="Z13" s="227"/>
      <c r="AA13" s="227"/>
      <c r="AB13" s="254">
        <f>IF(ISBLANK('[1]2.  Average Daily Census '!$R$28)=TRUE,"",'[1]2.  Average Daily Census '!$R$28)</f>
      </c>
      <c r="AC13" s="226">
        <f t="shared" si="10"/>
      </c>
      <c r="AD13" s="226">
        <f t="shared" si="11"/>
      </c>
      <c r="AE13" s="227"/>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14" spans="1:31" ht="15">
      <c r="A14" s="258"/>
      <c r="B14" s="246"/>
      <c r="C14" s="227"/>
      <c r="D14" s="226">
        <f t="shared" si="0"/>
      </c>
      <c r="E14" s="261"/>
      <c r="F14" s="226">
        <f t="shared" si="1"/>
      </c>
      <c r="G14" s="227"/>
      <c r="H14" s="254">
        <f>IF(ISBLANK('[1]2.  Average Daily Census '!$F$28)=TRUE,"",'[1]2.  Average Daily Census '!$F$28)</f>
      </c>
      <c r="I14" s="226">
        <f t="shared" si="2"/>
      </c>
      <c r="J14" s="226">
        <f t="shared" si="3"/>
      </c>
      <c r="K14" s="227"/>
      <c r="L14" s="227"/>
      <c r="M14" s="254">
        <f>IF(ISBLANK('[1]2.  Average Daily Census '!$I$28)=TRUE,"",'[1]2.  Average Daily Census '!$I$28)</f>
      </c>
      <c r="N14" s="226">
        <f t="shared" si="4"/>
      </c>
      <c r="O14" s="226">
        <f t="shared" si="5"/>
      </c>
      <c r="P14" s="227"/>
      <c r="Q14" s="227"/>
      <c r="R14" s="254">
        <f>IF(ISBLANK('[1]2.  Average Daily Census '!$L$28)=TRUE,"",'[1]2.  Average Daily Census '!$L$28)</f>
      </c>
      <c r="S14" s="226">
        <f t="shared" si="6"/>
      </c>
      <c r="T14" s="226">
        <f t="shared" si="7"/>
      </c>
      <c r="U14" s="227"/>
      <c r="V14" s="227"/>
      <c r="W14" s="254">
        <f>IF(ISBLANK('[1]2.  Average Daily Census '!$O$28)=TRUE,"",'[1]2.  Average Daily Census '!$O$28)</f>
      </c>
      <c r="X14" s="226">
        <f t="shared" si="8"/>
      </c>
      <c r="Y14" s="226">
        <f t="shared" si="9"/>
      </c>
      <c r="Z14" s="227"/>
      <c r="AA14" s="227"/>
      <c r="AB14" s="254">
        <f>IF(ISBLANK('[1]2.  Average Daily Census '!$R$28)=TRUE,"",'[1]2.  Average Daily Census '!$R$28)</f>
      </c>
      <c r="AC14" s="226">
        <f t="shared" si="10"/>
      </c>
      <c r="AD14" s="226">
        <f t="shared" si="11"/>
      </c>
      <c r="AE14" s="227"/>
    </row>
    <row r="15" spans="1:31" ht="15">
      <c r="A15" s="258"/>
      <c r="B15" s="246"/>
      <c r="C15" s="227"/>
      <c r="D15" s="226">
        <f t="shared" si="0"/>
      </c>
      <c r="E15" s="261"/>
      <c r="F15" s="226">
        <f t="shared" si="1"/>
      </c>
      <c r="G15" s="227"/>
      <c r="H15" s="254">
        <f>IF(ISBLANK('[1]2.  Average Daily Census '!$F$28)=TRUE,"",'[1]2.  Average Daily Census '!$F$28)</f>
      </c>
      <c r="I15" s="226">
        <f t="shared" si="2"/>
      </c>
      <c r="J15" s="226">
        <f t="shared" si="3"/>
      </c>
      <c r="K15" s="227"/>
      <c r="L15" s="227"/>
      <c r="M15" s="254">
        <f>IF(ISBLANK('[1]2.  Average Daily Census '!$I$28)=TRUE,"",'[1]2.  Average Daily Census '!$I$28)</f>
      </c>
      <c r="N15" s="226">
        <f t="shared" si="4"/>
      </c>
      <c r="O15" s="226">
        <f t="shared" si="5"/>
      </c>
      <c r="P15" s="227"/>
      <c r="Q15" s="227"/>
      <c r="R15" s="254">
        <f>IF(ISBLANK('[1]2.  Average Daily Census '!$L$28)=TRUE,"",'[1]2.  Average Daily Census '!$L$28)</f>
      </c>
      <c r="S15" s="226">
        <f t="shared" si="6"/>
      </c>
      <c r="T15" s="226">
        <f t="shared" si="7"/>
      </c>
      <c r="U15" s="227"/>
      <c r="V15" s="227"/>
      <c r="W15" s="254">
        <f>IF(ISBLANK('[1]2.  Average Daily Census '!$O$28)=TRUE,"",'[1]2.  Average Daily Census '!$O$28)</f>
      </c>
      <c r="X15" s="226">
        <f t="shared" si="8"/>
      </c>
      <c r="Y15" s="226">
        <f t="shared" si="9"/>
      </c>
      <c r="Z15" s="227"/>
      <c r="AA15" s="227"/>
      <c r="AB15" s="254">
        <f>IF(ISBLANK('[1]2.  Average Daily Census '!$R$28)=TRUE,"",'[1]2.  Average Daily Census '!$R$28)</f>
      </c>
      <c r="AC15" s="226">
        <f t="shared" si="10"/>
      </c>
      <c r="AD15" s="226">
        <f t="shared" si="11"/>
      </c>
      <c r="AE15" s="227"/>
    </row>
    <row r="16" spans="1:31" ht="15">
      <c r="A16" s="258"/>
      <c r="B16" s="246"/>
      <c r="C16" s="227"/>
      <c r="D16" s="226">
        <f t="shared" si="0"/>
      </c>
      <c r="E16" s="261"/>
      <c r="F16" s="226">
        <f t="shared" si="1"/>
      </c>
      <c r="G16" s="227"/>
      <c r="H16" s="254">
        <f>IF(ISBLANK('[1]2.  Average Daily Census '!$F$28)=TRUE,"",'[1]2.  Average Daily Census '!$F$28)</f>
      </c>
      <c r="I16" s="226">
        <f t="shared" si="2"/>
      </c>
      <c r="J16" s="226">
        <f t="shared" si="3"/>
      </c>
      <c r="K16" s="227"/>
      <c r="L16" s="227"/>
      <c r="M16" s="254">
        <f>IF(ISBLANK('[1]2.  Average Daily Census '!$I$28)=TRUE,"",'[1]2.  Average Daily Census '!$I$28)</f>
      </c>
      <c r="N16" s="226">
        <f t="shared" si="4"/>
      </c>
      <c r="O16" s="226">
        <f t="shared" si="5"/>
      </c>
      <c r="P16" s="227"/>
      <c r="Q16" s="227"/>
      <c r="R16" s="254">
        <f>IF(ISBLANK('[1]2.  Average Daily Census '!$L$28)=TRUE,"",'[1]2.  Average Daily Census '!$L$28)</f>
      </c>
      <c r="S16" s="226">
        <f t="shared" si="6"/>
      </c>
      <c r="T16" s="226">
        <f t="shared" si="7"/>
      </c>
      <c r="U16" s="227"/>
      <c r="V16" s="227"/>
      <c r="W16" s="254">
        <f>IF(ISBLANK('[1]2.  Average Daily Census '!$O$28)=TRUE,"",'[1]2.  Average Daily Census '!$O$28)</f>
      </c>
      <c r="X16" s="226">
        <f t="shared" si="8"/>
      </c>
      <c r="Y16" s="226">
        <f t="shared" si="9"/>
      </c>
      <c r="Z16" s="227"/>
      <c r="AA16" s="227"/>
      <c r="AB16" s="254">
        <f>IF(ISBLANK('[1]2.  Average Daily Census '!$R$28)=TRUE,"",'[1]2.  Average Daily Census '!$R$28)</f>
      </c>
      <c r="AC16" s="226">
        <f t="shared" si="10"/>
      </c>
      <c r="AD16" s="226">
        <f t="shared" si="11"/>
      </c>
      <c r="AE16" s="227"/>
    </row>
    <row r="17" spans="1:31" ht="15">
      <c r="A17" s="258"/>
      <c r="B17" s="246"/>
      <c r="C17" s="227"/>
      <c r="D17" s="226">
        <f t="shared" si="0"/>
      </c>
      <c r="E17" s="261"/>
      <c r="F17" s="226">
        <f t="shared" si="1"/>
      </c>
      <c r="G17" s="227"/>
      <c r="H17" s="254">
        <f>IF(ISBLANK('[1]2.  Average Daily Census '!$F$28)=TRUE,"",'[1]2.  Average Daily Census '!$F$28)</f>
      </c>
      <c r="I17" s="226">
        <f t="shared" si="2"/>
      </c>
      <c r="J17" s="226">
        <f t="shared" si="3"/>
      </c>
      <c r="K17" s="227"/>
      <c r="L17" s="227"/>
      <c r="M17" s="254">
        <f>IF(ISBLANK('[1]2.  Average Daily Census '!$I$28)=TRUE,"",'[1]2.  Average Daily Census '!$I$28)</f>
      </c>
      <c r="N17" s="226">
        <f t="shared" si="4"/>
      </c>
      <c r="O17" s="226">
        <f t="shared" si="5"/>
      </c>
      <c r="P17" s="227"/>
      <c r="Q17" s="227"/>
      <c r="R17" s="254">
        <f>IF(ISBLANK('[1]2.  Average Daily Census '!$L$28)=TRUE,"",'[1]2.  Average Daily Census '!$L$28)</f>
      </c>
      <c r="S17" s="226">
        <f t="shared" si="6"/>
      </c>
      <c r="T17" s="226">
        <f t="shared" si="7"/>
      </c>
      <c r="U17" s="227"/>
      <c r="V17" s="227"/>
      <c r="W17" s="254">
        <f>IF(ISBLANK('[1]2.  Average Daily Census '!$O$28)=TRUE,"",'[1]2.  Average Daily Census '!$O$28)</f>
      </c>
      <c r="X17" s="226">
        <f t="shared" si="8"/>
      </c>
      <c r="Y17" s="226">
        <f t="shared" si="9"/>
      </c>
      <c r="Z17" s="227"/>
      <c r="AA17" s="227"/>
      <c r="AB17" s="254">
        <f>IF(ISBLANK('[1]2.  Average Daily Census '!$R$28)=TRUE,"",'[1]2.  Average Daily Census '!$R$28)</f>
      </c>
      <c r="AC17" s="226">
        <f t="shared" si="10"/>
      </c>
      <c r="AD17" s="226">
        <f t="shared" si="11"/>
      </c>
      <c r="AE17" s="227"/>
    </row>
    <row r="18" spans="1:58" ht="15">
      <c r="A18" s="258"/>
      <c r="B18" s="246"/>
      <c r="C18" s="227"/>
      <c r="D18" s="226">
        <f t="shared" si="0"/>
      </c>
      <c r="E18" s="261"/>
      <c r="F18" s="226">
        <f t="shared" si="1"/>
      </c>
      <c r="G18" s="227"/>
      <c r="H18" s="254">
        <f>IF(ISBLANK('[1]2.  Average Daily Census '!$F$28)=TRUE,"",'[1]2.  Average Daily Census '!$F$28)</f>
      </c>
      <c r="I18" s="226">
        <f t="shared" si="2"/>
      </c>
      <c r="J18" s="226">
        <f t="shared" si="3"/>
      </c>
      <c r="K18" s="227"/>
      <c r="L18" s="227"/>
      <c r="M18" s="254">
        <f>IF(ISBLANK('[1]2.  Average Daily Census '!$I$28)=TRUE,"",'[1]2.  Average Daily Census '!$I$28)</f>
      </c>
      <c r="N18" s="226">
        <f t="shared" si="4"/>
      </c>
      <c r="O18" s="226">
        <f t="shared" si="5"/>
      </c>
      <c r="P18" s="227"/>
      <c r="Q18" s="227"/>
      <c r="R18" s="254">
        <f>IF(ISBLANK('[1]2.  Average Daily Census '!$L$28)=TRUE,"",'[1]2.  Average Daily Census '!$L$28)</f>
      </c>
      <c r="S18" s="226">
        <f t="shared" si="6"/>
      </c>
      <c r="T18" s="226">
        <f t="shared" si="7"/>
      </c>
      <c r="U18" s="227"/>
      <c r="V18" s="227"/>
      <c r="W18" s="254">
        <f>IF(ISBLANK('[1]2.  Average Daily Census '!$O$28)=TRUE,"",'[1]2.  Average Daily Census '!$O$28)</f>
      </c>
      <c r="X18" s="226">
        <f t="shared" si="8"/>
      </c>
      <c r="Y18" s="226">
        <f t="shared" si="9"/>
      </c>
      <c r="Z18" s="227"/>
      <c r="AA18" s="227"/>
      <c r="AB18" s="254">
        <f>IF(ISBLANK('[1]2.  Average Daily Census '!$R$28)=TRUE,"",'[1]2.  Average Daily Census '!$R$28)</f>
      </c>
      <c r="AC18" s="226">
        <f t="shared" si="10"/>
      </c>
      <c r="AD18" s="226">
        <f t="shared" si="11"/>
      </c>
      <c r="AE18" s="227"/>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row>
    <row r="19" spans="1:58" ht="15">
      <c r="A19" s="258"/>
      <c r="B19" s="246"/>
      <c r="C19" s="227"/>
      <c r="D19" s="226">
        <f t="shared" si="0"/>
      </c>
      <c r="E19" s="261"/>
      <c r="F19" s="226">
        <f t="shared" si="1"/>
      </c>
      <c r="G19" s="227"/>
      <c r="H19" s="254">
        <f>IF(ISBLANK('[1]2.  Average Daily Census '!$F$28)=TRUE,"",'[1]2.  Average Daily Census '!$F$28)</f>
      </c>
      <c r="I19" s="226">
        <f t="shared" si="2"/>
      </c>
      <c r="J19" s="226">
        <f t="shared" si="3"/>
      </c>
      <c r="K19" s="227"/>
      <c r="L19" s="227"/>
      <c r="M19" s="254">
        <f>IF(ISBLANK('[1]2.  Average Daily Census '!$I$28)=TRUE,"",'[1]2.  Average Daily Census '!$I$28)</f>
      </c>
      <c r="N19" s="226">
        <f t="shared" si="4"/>
      </c>
      <c r="O19" s="226">
        <f t="shared" si="5"/>
      </c>
      <c r="P19" s="227"/>
      <c r="Q19" s="227"/>
      <c r="R19" s="254">
        <f>IF(ISBLANK('[1]2.  Average Daily Census '!$L$28)=TRUE,"",'[1]2.  Average Daily Census '!$L$28)</f>
      </c>
      <c r="S19" s="226">
        <f t="shared" si="6"/>
      </c>
      <c r="T19" s="226">
        <f t="shared" si="7"/>
      </c>
      <c r="U19" s="227"/>
      <c r="V19" s="227"/>
      <c r="W19" s="254">
        <f>IF(ISBLANK('[1]2.  Average Daily Census '!$O$28)=TRUE,"",'[1]2.  Average Daily Census '!$O$28)</f>
      </c>
      <c r="X19" s="226">
        <f t="shared" si="8"/>
      </c>
      <c r="Y19" s="226">
        <f t="shared" si="9"/>
      </c>
      <c r="Z19" s="227"/>
      <c r="AA19" s="227"/>
      <c r="AB19" s="254">
        <f>IF(ISBLANK('[1]2.  Average Daily Census '!$R$28)=TRUE,"",'[1]2.  Average Daily Census '!$R$28)</f>
      </c>
      <c r="AC19" s="226">
        <f t="shared" si="10"/>
      </c>
      <c r="AD19" s="226">
        <f t="shared" si="11"/>
      </c>
      <c r="AE19" s="227"/>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row>
    <row r="20" spans="1:58" ht="15">
      <c r="A20" s="258"/>
      <c r="B20" s="246"/>
      <c r="C20" s="227"/>
      <c r="D20" s="226">
        <f t="shared" si="0"/>
      </c>
      <c r="E20" s="261"/>
      <c r="F20" s="226">
        <f t="shared" si="1"/>
      </c>
      <c r="G20" s="227"/>
      <c r="H20" s="254">
        <f>IF(ISBLANK('[1]2.  Average Daily Census '!$F$28)=TRUE,"",'[1]2.  Average Daily Census '!$F$28)</f>
      </c>
      <c r="I20" s="226">
        <f t="shared" si="2"/>
      </c>
      <c r="J20" s="226">
        <f t="shared" si="3"/>
      </c>
      <c r="K20" s="227"/>
      <c r="L20" s="227"/>
      <c r="M20" s="254">
        <f>IF(ISBLANK('[1]2.  Average Daily Census '!$I$28)=TRUE,"",'[1]2.  Average Daily Census '!$I$28)</f>
      </c>
      <c r="N20" s="226">
        <f t="shared" si="4"/>
      </c>
      <c r="O20" s="226">
        <f t="shared" si="5"/>
      </c>
      <c r="P20" s="227"/>
      <c r="Q20" s="227"/>
      <c r="R20" s="254">
        <f>IF(ISBLANK('[1]2.  Average Daily Census '!$L$28)=TRUE,"",'[1]2.  Average Daily Census '!$L$28)</f>
      </c>
      <c r="S20" s="226">
        <f t="shared" si="6"/>
      </c>
      <c r="T20" s="226">
        <f t="shared" si="7"/>
      </c>
      <c r="U20" s="227"/>
      <c r="V20" s="227"/>
      <c r="W20" s="254">
        <f>IF(ISBLANK('[1]2.  Average Daily Census '!$O$28)=TRUE,"",'[1]2.  Average Daily Census '!$O$28)</f>
      </c>
      <c r="X20" s="226">
        <f t="shared" si="8"/>
      </c>
      <c r="Y20" s="226">
        <f t="shared" si="9"/>
      </c>
      <c r="Z20" s="227"/>
      <c r="AA20" s="227"/>
      <c r="AB20" s="254">
        <f>IF(ISBLANK('[1]2.  Average Daily Census '!$R$28)=TRUE,"",'[1]2.  Average Daily Census '!$R$28)</f>
      </c>
      <c r="AC20" s="226">
        <f t="shared" si="10"/>
      </c>
      <c r="AD20" s="226">
        <f t="shared" si="11"/>
      </c>
      <c r="AE20" s="227"/>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row>
    <row r="21" spans="1:58" ht="15">
      <c r="A21" s="258"/>
      <c r="B21" s="262"/>
      <c r="C21" s="227"/>
      <c r="D21" s="226">
        <f t="shared" si="0"/>
      </c>
      <c r="E21" s="261"/>
      <c r="F21" s="226">
        <f t="shared" si="1"/>
      </c>
      <c r="G21" s="227"/>
      <c r="H21" s="254">
        <f>IF(ISBLANK('[1]2.  Average Daily Census '!$F$28)=TRUE,"",'[1]2.  Average Daily Census '!$F$28)</f>
      </c>
      <c r="I21" s="226">
        <f t="shared" si="2"/>
      </c>
      <c r="J21" s="226">
        <f t="shared" si="3"/>
      </c>
      <c r="K21" s="227"/>
      <c r="L21" s="227"/>
      <c r="M21" s="254">
        <f>IF(ISBLANK('[1]2.  Average Daily Census '!$I$28)=TRUE,"",'[1]2.  Average Daily Census '!$I$28)</f>
      </c>
      <c r="N21" s="226">
        <f t="shared" si="4"/>
      </c>
      <c r="O21" s="226">
        <f t="shared" si="5"/>
      </c>
      <c r="P21" s="227"/>
      <c r="Q21" s="227"/>
      <c r="R21" s="254">
        <f>IF(ISBLANK('[1]2.  Average Daily Census '!$L$28)=TRUE,"",'[1]2.  Average Daily Census '!$L$28)</f>
      </c>
      <c r="S21" s="226">
        <f t="shared" si="6"/>
      </c>
      <c r="T21" s="226">
        <f t="shared" si="7"/>
      </c>
      <c r="U21" s="227"/>
      <c r="V21" s="227"/>
      <c r="W21" s="254">
        <f>IF(ISBLANK('[1]2.  Average Daily Census '!$O$28)=TRUE,"",'[1]2.  Average Daily Census '!$O$28)</f>
      </c>
      <c r="X21" s="226">
        <f t="shared" si="8"/>
      </c>
      <c r="Y21" s="226">
        <f t="shared" si="9"/>
      </c>
      <c r="Z21" s="227"/>
      <c r="AA21" s="227"/>
      <c r="AB21" s="254">
        <f>IF(ISBLANK('[1]2.  Average Daily Census '!$R$28)=TRUE,"",'[1]2.  Average Daily Census '!$R$28)</f>
      </c>
      <c r="AC21" s="226">
        <f t="shared" si="10"/>
      </c>
      <c r="AD21" s="226">
        <f t="shared" si="11"/>
      </c>
      <c r="AE21" s="227"/>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row>
    <row r="22" spans="1:58" ht="15">
      <c r="A22" s="258"/>
      <c r="B22" s="262"/>
      <c r="C22" s="227"/>
      <c r="D22" s="226">
        <f t="shared" si="0"/>
      </c>
      <c r="E22" s="261"/>
      <c r="F22" s="226">
        <f t="shared" si="1"/>
      </c>
      <c r="G22" s="227"/>
      <c r="H22" s="254">
        <f>IF(ISBLANK('[1]2.  Average Daily Census '!$F$28)=TRUE,"",'[1]2.  Average Daily Census '!$F$28)</f>
      </c>
      <c r="I22" s="226">
        <f t="shared" si="2"/>
      </c>
      <c r="J22" s="226">
        <f t="shared" si="3"/>
      </c>
      <c r="K22" s="227"/>
      <c r="L22" s="227"/>
      <c r="M22" s="254">
        <f>IF(ISBLANK('[1]2.  Average Daily Census '!$I$28)=TRUE,"",'[1]2.  Average Daily Census '!$I$28)</f>
      </c>
      <c r="N22" s="226">
        <f t="shared" si="4"/>
      </c>
      <c r="O22" s="226">
        <f t="shared" si="5"/>
      </c>
      <c r="P22" s="227"/>
      <c r="Q22" s="227"/>
      <c r="R22" s="254">
        <f>IF(ISBLANK('[1]2.  Average Daily Census '!$L$28)=TRUE,"",'[1]2.  Average Daily Census '!$L$28)</f>
      </c>
      <c r="S22" s="226">
        <f t="shared" si="6"/>
      </c>
      <c r="T22" s="226">
        <f t="shared" si="7"/>
      </c>
      <c r="U22" s="227"/>
      <c r="V22" s="227"/>
      <c r="W22" s="254">
        <f>IF(ISBLANK('[1]2.  Average Daily Census '!$O$28)=TRUE,"",'[1]2.  Average Daily Census '!$O$28)</f>
      </c>
      <c r="X22" s="226">
        <f t="shared" si="8"/>
      </c>
      <c r="Y22" s="226">
        <f t="shared" si="9"/>
      </c>
      <c r="Z22" s="227"/>
      <c r="AA22" s="227"/>
      <c r="AB22" s="254">
        <f>IF(ISBLANK('[1]2.  Average Daily Census '!$R$28)=TRUE,"",'[1]2.  Average Daily Census '!$R$28)</f>
      </c>
      <c r="AC22" s="226">
        <f t="shared" si="10"/>
      </c>
      <c r="AD22" s="226">
        <f t="shared" si="11"/>
      </c>
      <c r="AE22" s="227"/>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row>
    <row r="23" spans="1:58" ht="15">
      <c r="A23" s="258"/>
      <c r="B23" s="246"/>
      <c r="C23" s="227"/>
      <c r="D23" s="226">
        <f t="shared" si="0"/>
      </c>
      <c r="E23" s="261"/>
      <c r="F23" s="226">
        <f t="shared" si="1"/>
      </c>
      <c r="G23" s="227"/>
      <c r="H23" s="254">
        <f>IF(ISBLANK('[1]2.  Average Daily Census '!$F$28)=TRUE,"",'[1]2.  Average Daily Census '!$F$28)</f>
      </c>
      <c r="I23" s="226">
        <f t="shared" si="2"/>
      </c>
      <c r="J23" s="226">
        <f t="shared" si="3"/>
      </c>
      <c r="K23" s="227"/>
      <c r="L23" s="227"/>
      <c r="M23" s="254">
        <f>IF(ISBLANK('[1]2.  Average Daily Census '!$I$28)=TRUE,"",'[1]2.  Average Daily Census '!$I$28)</f>
      </c>
      <c r="N23" s="226">
        <f t="shared" si="4"/>
      </c>
      <c r="O23" s="226">
        <f t="shared" si="5"/>
      </c>
      <c r="P23" s="227"/>
      <c r="Q23" s="227"/>
      <c r="R23" s="254">
        <f>IF(ISBLANK('[1]2.  Average Daily Census '!$L$28)=TRUE,"",'[1]2.  Average Daily Census '!$L$28)</f>
      </c>
      <c r="S23" s="226">
        <f t="shared" si="6"/>
      </c>
      <c r="T23" s="226">
        <f t="shared" si="7"/>
      </c>
      <c r="U23" s="227"/>
      <c r="V23" s="227"/>
      <c r="W23" s="254">
        <f>IF(ISBLANK('[1]2.  Average Daily Census '!$O$28)=TRUE,"",'[1]2.  Average Daily Census '!$O$28)</f>
      </c>
      <c r="X23" s="226">
        <f t="shared" si="8"/>
      </c>
      <c r="Y23" s="226">
        <f t="shared" si="9"/>
      </c>
      <c r="Z23" s="227"/>
      <c r="AA23" s="227"/>
      <c r="AB23" s="254">
        <f>IF(ISBLANK('[1]2.  Average Daily Census '!$R$28)=TRUE,"",'[1]2.  Average Daily Census '!$R$28)</f>
      </c>
      <c r="AC23" s="226">
        <f t="shared" si="10"/>
      </c>
      <c r="AD23" s="226">
        <f t="shared" si="11"/>
      </c>
      <c r="AE23" s="227"/>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row>
    <row r="24" spans="1:58" ht="15">
      <c r="A24" s="258"/>
      <c r="B24" s="246"/>
      <c r="C24" s="227"/>
      <c r="D24" s="226">
        <f t="shared" si="0"/>
      </c>
      <c r="E24" s="261"/>
      <c r="F24" s="226">
        <f t="shared" si="1"/>
      </c>
      <c r="G24" s="227"/>
      <c r="H24" s="254">
        <f>IF(ISBLANK('[1]2.  Average Daily Census '!$F$28)=TRUE,"",'[1]2.  Average Daily Census '!$F$28)</f>
      </c>
      <c r="I24" s="226">
        <f t="shared" si="2"/>
      </c>
      <c r="J24" s="226">
        <f t="shared" si="3"/>
      </c>
      <c r="K24" s="227"/>
      <c r="L24" s="227"/>
      <c r="M24" s="254">
        <f>IF(ISBLANK('[1]2.  Average Daily Census '!$I$28)=TRUE,"",'[1]2.  Average Daily Census '!$I$28)</f>
      </c>
      <c r="N24" s="226">
        <f t="shared" si="4"/>
      </c>
      <c r="O24" s="226">
        <f t="shared" si="5"/>
      </c>
      <c r="P24" s="227"/>
      <c r="Q24" s="227"/>
      <c r="R24" s="254">
        <f>IF(ISBLANK('[1]2.  Average Daily Census '!$L$28)=TRUE,"",'[1]2.  Average Daily Census '!$L$28)</f>
      </c>
      <c r="S24" s="226">
        <f t="shared" si="6"/>
      </c>
      <c r="T24" s="226">
        <f t="shared" si="7"/>
      </c>
      <c r="U24" s="227"/>
      <c r="V24" s="227"/>
      <c r="W24" s="254">
        <f>IF(ISBLANK('[1]2.  Average Daily Census '!$O$28)=TRUE,"",'[1]2.  Average Daily Census '!$O$28)</f>
      </c>
      <c r="X24" s="226">
        <f t="shared" si="8"/>
      </c>
      <c r="Y24" s="226">
        <f t="shared" si="9"/>
      </c>
      <c r="Z24" s="227"/>
      <c r="AA24" s="227"/>
      <c r="AB24" s="254">
        <f>IF(ISBLANK('[1]2.  Average Daily Census '!$R$28)=TRUE,"",'[1]2.  Average Daily Census '!$R$28)</f>
      </c>
      <c r="AC24" s="226">
        <f t="shared" si="10"/>
      </c>
      <c r="AD24" s="226">
        <f t="shared" si="11"/>
      </c>
      <c r="AE24" s="227"/>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row>
    <row r="25" spans="1:58" ht="15">
      <c r="A25" s="258"/>
      <c r="B25" s="246"/>
      <c r="C25" s="227"/>
      <c r="D25" s="226">
        <f t="shared" si="0"/>
      </c>
      <c r="E25" s="261"/>
      <c r="F25" s="226">
        <f t="shared" si="1"/>
      </c>
      <c r="G25" s="227"/>
      <c r="H25" s="254">
        <f>IF(ISBLANK('[1]2.  Average Daily Census '!$F$28)=TRUE,"",'[1]2.  Average Daily Census '!$F$28)</f>
      </c>
      <c r="I25" s="226">
        <f t="shared" si="2"/>
      </c>
      <c r="J25" s="226">
        <f t="shared" si="3"/>
      </c>
      <c r="K25" s="227"/>
      <c r="L25" s="227"/>
      <c r="M25" s="254">
        <f>IF(ISBLANK('[1]2.  Average Daily Census '!$I$28)=TRUE,"",'[1]2.  Average Daily Census '!$I$28)</f>
      </c>
      <c r="N25" s="226">
        <f t="shared" si="4"/>
      </c>
      <c r="O25" s="226">
        <f t="shared" si="5"/>
      </c>
      <c r="P25" s="227"/>
      <c r="Q25" s="227"/>
      <c r="R25" s="254">
        <f>IF(ISBLANK('[1]2.  Average Daily Census '!$L$28)=TRUE,"",'[1]2.  Average Daily Census '!$L$28)</f>
      </c>
      <c r="S25" s="226">
        <f t="shared" si="6"/>
      </c>
      <c r="T25" s="226">
        <f t="shared" si="7"/>
      </c>
      <c r="U25" s="227"/>
      <c r="V25" s="227"/>
      <c r="W25" s="254">
        <f>IF(ISBLANK('[1]2.  Average Daily Census '!$O$28)=TRUE,"",'[1]2.  Average Daily Census '!$O$28)</f>
      </c>
      <c r="X25" s="226">
        <f t="shared" si="8"/>
      </c>
      <c r="Y25" s="226">
        <f t="shared" si="9"/>
      </c>
      <c r="Z25" s="227"/>
      <c r="AA25" s="227"/>
      <c r="AB25" s="254">
        <f>IF(ISBLANK('[1]2.  Average Daily Census '!$R$28)=TRUE,"",'[1]2.  Average Daily Census '!$R$28)</f>
      </c>
      <c r="AC25" s="226">
        <f t="shared" si="10"/>
      </c>
      <c r="AD25" s="226">
        <f t="shared" si="11"/>
      </c>
      <c r="AE25" s="227"/>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row>
    <row r="26" spans="1:58" ht="15">
      <c r="A26" s="258"/>
      <c r="B26" s="246"/>
      <c r="C26" s="227"/>
      <c r="D26" s="226">
        <f t="shared" si="0"/>
      </c>
      <c r="E26" s="261"/>
      <c r="F26" s="226">
        <f t="shared" si="1"/>
      </c>
      <c r="G26" s="227"/>
      <c r="H26" s="254">
        <f>IF(ISBLANK('[1]2.  Average Daily Census '!$F$28)=TRUE,"",'[1]2.  Average Daily Census '!$F$28)</f>
      </c>
      <c r="I26" s="226">
        <f t="shared" si="2"/>
      </c>
      <c r="J26" s="226">
        <f t="shared" si="3"/>
      </c>
      <c r="K26" s="227"/>
      <c r="L26" s="227"/>
      <c r="M26" s="254">
        <f>IF(ISBLANK('[1]2.  Average Daily Census '!$I$28)=TRUE,"",'[1]2.  Average Daily Census '!$I$28)</f>
      </c>
      <c r="N26" s="226">
        <f t="shared" si="4"/>
      </c>
      <c r="O26" s="226">
        <f t="shared" si="5"/>
      </c>
      <c r="P26" s="227"/>
      <c r="Q26" s="227"/>
      <c r="R26" s="254">
        <f>IF(ISBLANK('[1]2.  Average Daily Census '!$L$28)=TRUE,"",'[1]2.  Average Daily Census '!$L$28)</f>
      </c>
      <c r="S26" s="226">
        <f t="shared" si="6"/>
      </c>
      <c r="T26" s="226">
        <f t="shared" si="7"/>
      </c>
      <c r="U26" s="227"/>
      <c r="V26" s="227"/>
      <c r="W26" s="254">
        <f>IF(ISBLANK('[1]2.  Average Daily Census '!$O$28)=TRUE,"",'[1]2.  Average Daily Census '!$O$28)</f>
      </c>
      <c r="X26" s="226">
        <f t="shared" si="8"/>
      </c>
      <c r="Y26" s="226">
        <f t="shared" si="9"/>
      </c>
      <c r="Z26" s="227"/>
      <c r="AA26" s="227"/>
      <c r="AB26" s="254">
        <f>IF(ISBLANK('[1]2.  Average Daily Census '!$R$28)=TRUE,"",'[1]2.  Average Daily Census '!$R$28)</f>
      </c>
      <c r="AC26" s="226">
        <f t="shared" si="10"/>
      </c>
      <c r="AD26" s="226">
        <f t="shared" si="11"/>
      </c>
      <c r="AE26" s="227"/>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row>
    <row r="27" spans="1:58" ht="15">
      <c r="A27" s="258"/>
      <c r="B27" s="246"/>
      <c r="C27" s="227"/>
      <c r="D27" s="226">
        <f t="shared" si="0"/>
      </c>
      <c r="E27" s="261"/>
      <c r="F27" s="226">
        <f t="shared" si="1"/>
      </c>
      <c r="G27" s="227"/>
      <c r="H27" s="254">
        <f>IF(ISBLANK('[1]2.  Average Daily Census '!$F$28)=TRUE,"",'[1]2.  Average Daily Census '!$F$28)</f>
      </c>
      <c r="I27" s="226">
        <f t="shared" si="2"/>
      </c>
      <c r="J27" s="226">
        <f t="shared" si="3"/>
      </c>
      <c r="K27" s="227"/>
      <c r="L27" s="227"/>
      <c r="M27" s="254">
        <f>IF(ISBLANK('[1]2.  Average Daily Census '!$I$28)=TRUE,"",'[1]2.  Average Daily Census '!$I$28)</f>
      </c>
      <c r="N27" s="226">
        <f t="shared" si="4"/>
      </c>
      <c r="O27" s="226">
        <f t="shared" si="5"/>
      </c>
      <c r="P27" s="227"/>
      <c r="Q27" s="227"/>
      <c r="R27" s="254">
        <f>IF(ISBLANK('[1]2.  Average Daily Census '!$L$28)=TRUE,"",'[1]2.  Average Daily Census '!$L$28)</f>
      </c>
      <c r="S27" s="226">
        <f t="shared" si="6"/>
      </c>
      <c r="T27" s="226">
        <f t="shared" si="7"/>
      </c>
      <c r="U27" s="227"/>
      <c r="V27" s="227"/>
      <c r="W27" s="254">
        <f>IF(ISBLANK('[1]2.  Average Daily Census '!$O$28)=TRUE,"",'[1]2.  Average Daily Census '!$O$28)</f>
      </c>
      <c r="X27" s="226">
        <f t="shared" si="8"/>
      </c>
      <c r="Y27" s="226">
        <f t="shared" si="9"/>
      </c>
      <c r="Z27" s="227"/>
      <c r="AA27" s="227"/>
      <c r="AB27" s="254">
        <f>IF(ISBLANK('[1]2.  Average Daily Census '!$R$28)=TRUE,"",'[1]2.  Average Daily Census '!$R$28)</f>
      </c>
      <c r="AC27" s="226">
        <f t="shared" si="10"/>
      </c>
      <c r="AD27" s="226">
        <f t="shared" si="11"/>
      </c>
      <c r="AE27" s="227"/>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row>
    <row r="28" spans="1:58" ht="15">
      <c r="A28" s="258"/>
      <c r="B28" s="246"/>
      <c r="C28" s="227"/>
      <c r="D28" s="226">
        <f t="shared" si="0"/>
      </c>
      <c r="E28" s="261"/>
      <c r="F28" s="226">
        <f t="shared" si="1"/>
      </c>
      <c r="G28" s="227"/>
      <c r="H28" s="254">
        <f>IF(ISBLANK('[1]2.  Average Daily Census '!$F$28)=TRUE,"",'[1]2.  Average Daily Census '!$F$28)</f>
      </c>
      <c r="I28" s="226">
        <f t="shared" si="2"/>
      </c>
      <c r="J28" s="226">
        <f t="shared" si="3"/>
      </c>
      <c r="K28" s="227"/>
      <c r="L28" s="227"/>
      <c r="M28" s="254">
        <f>IF(ISBLANK('[1]2.  Average Daily Census '!$I$28)=TRUE,"",'[1]2.  Average Daily Census '!$I$28)</f>
      </c>
      <c r="N28" s="226">
        <f t="shared" si="4"/>
      </c>
      <c r="O28" s="226">
        <f t="shared" si="5"/>
      </c>
      <c r="P28" s="227"/>
      <c r="Q28" s="227"/>
      <c r="R28" s="254">
        <f>IF(ISBLANK('[1]2.  Average Daily Census '!$L$28)=TRUE,"",'[1]2.  Average Daily Census '!$L$28)</f>
      </c>
      <c r="S28" s="226">
        <f t="shared" si="6"/>
      </c>
      <c r="T28" s="226">
        <f t="shared" si="7"/>
      </c>
      <c r="U28" s="227"/>
      <c r="V28" s="227"/>
      <c r="W28" s="254">
        <f>IF(ISBLANK('[1]2.  Average Daily Census '!$O$28)=TRUE,"",'[1]2.  Average Daily Census '!$O$28)</f>
      </c>
      <c r="X28" s="226">
        <f t="shared" si="8"/>
      </c>
      <c r="Y28" s="226">
        <f t="shared" si="9"/>
      </c>
      <c r="Z28" s="227"/>
      <c r="AA28" s="227"/>
      <c r="AB28" s="254">
        <f>IF(ISBLANK('[1]2.  Average Daily Census '!$R$28)=TRUE,"",'[1]2.  Average Daily Census '!$R$28)</f>
      </c>
      <c r="AC28" s="226">
        <f t="shared" si="10"/>
      </c>
      <c r="AD28" s="226">
        <f t="shared" si="11"/>
      </c>
      <c r="AE28" s="227"/>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row>
    <row r="29" spans="1:58" ht="15">
      <c r="A29" s="258"/>
      <c r="B29" s="246"/>
      <c r="C29" s="227"/>
      <c r="D29" s="226">
        <f t="shared" si="0"/>
      </c>
      <c r="E29" s="261"/>
      <c r="F29" s="226">
        <f t="shared" si="1"/>
      </c>
      <c r="G29" s="227"/>
      <c r="H29" s="254">
        <f>IF(ISBLANK('[1]2.  Average Daily Census '!$F$28)=TRUE,"",'[1]2.  Average Daily Census '!$F$28)</f>
      </c>
      <c r="I29" s="226">
        <f t="shared" si="2"/>
      </c>
      <c r="J29" s="226">
        <f t="shared" si="3"/>
      </c>
      <c r="K29" s="227"/>
      <c r="L29" s="227"/>
      <c r="M29" s="254">
        <f>IF(ISBLANK('[1]2.  Average Daily Census '!$I$28)=TRUE,"",'[1]2.  Average Daily Census '!$I$28)</f>
      </c>
      <c r="N29" s="226">
        <f t="shared" si="4"/>
      </c>
      <c r="O29" s="226">
        <f t="shared" si="5"/>
      </c>
      <c r="P29" s="227"/>
      <c r="Q29" s="227"/>
      <c r="R29" s="254">
        <f>IF(ISBLANK('[1]2.  Average Daily Census '!$L$28)=TRUE,"",'[1]2.  Average Daily Census '!$L$28)</f>
      </c>
      <c r="S29" s="226">
        <f t="shared" si="6"/>
      </c>
      <c r="T29" s="226">
        <f t="shared" si="7"/>
      </c>
      <c r="U29" s="227"/>
      <c r="V29" s="227"/>
      <c r="W29" s="254">
        <f>IF(ISBLANK('[1]2.  Average Daily Census '!$O$28)=TRUE,"",'[1]2.  Average Daily Census '!$O$28)</f>
      </c>
      <c r="X29" s="226">
        <f t="shared" si="8"/>
      </c>
      <c r="Y29" s="226">
        <f t="shared" si="9"/>
      </c>
      <c r="Z29" s="227"/>
      <c r="AA29" s="227"/>
      <c r="AB29" s="254">
        <f>IF(ISBLANK('[1]2.  Average Daily Census '!$R$28)=TRUE,"",'[1]2.  Average Daily Census '!$R$28)</f>
      </c>
      <c r="AC29" s="226">
        <f t="shared" si="10"/>
      </c>
      <c r="AD29" s="226">
        <f t="shared" si="11"/>
      </c>
      <c r="AE29" s="227"/>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row>
    <row r="30" spans="1:58" ht="15">
      <c r="A30" s="258"/>
      <c r="B30" s="246"/>
      <c r="C30" s="227"/>
      <c r="D30" s="226">
        <f t="shared" si="0"/>
      </c>
      <c r="E30" s="261"/>
      <c r="F30" s="226">
        <f t="shared" si="1"/>
      </c>
      <c r="G30" s="227"/>
      <c r="H30" s="254">
        <f>IF(ISBLANK('[1]2.  Average Daily Census '!$F$28)=TRUE,"",'[1]2.  Average Daily Census '!$F$28)</f>
      </c>
      <c r="I30" s="226">
        <f t="shared" si="2"/>
      </c>
      <c r="J30" s="226">
        <f t="shared" si="3"/>
      </c>
      <c r="K30" s="227"/>
      <c r="L30" s="227"/>
      <c r="M30" s="254">
        <f>IF(ISBLANK('[1]2.  Average Daily Census '!$I$28)=TRUE,"",'[1]2.  Average Daily Census '!$I$28)</f>
      </c>
      <c r="N30" s="226">
        <f t="shared" si="4"/>
      </c>
      <c r="O30" s="226">
        <f t="shared" si="5"/>
      </c>
      <c r="P30" s="227"/>
      <c r="Q30" s="227"/>
      <c r="R30" s="254">
        <f>IF(ISBLANK('[1]2.  Average Daily Census '!$L$28)=TRUE,"",'[1]2.  Average Daily Census '!$L$28)</f>
      </c>
      <c r="S30" s="226">
        <f t="shared" si="6"/>
      </c>
      <c r="T30" s="226">
        <f t="shared" si="7"/>
      </c>
      <c r="U30" s="227"/>
      <c r="V30" s="227"/>
      <c r="W30" s="254">
        <f>IF(ISBLANK('[1]2.  Average Daily Census '!$O$28)=TRUE,"",'[1]2.  Average Daily Census '!$O$28)</f>
      </c>
      <c r="X30" s="226">
        <f t="shared" si="8"/>
      </c>
      <c r="Y30" s="226">
        <f t="shared" si="9"/>
      </c>
      <c r="Z30" s="227"/>
      <c r="AA30" s="227"/>
      <c r="AB30" s="254">
        <f>IF(ISBLANK('[1]2.  Average Daily Census '!$R$28)=TRUE,"",'[1]2.  Average Daily Census '!$R$28)</f>
      </c>
      <c r="AC30" s="226">
        <f t="shared" si="10"/>
      </c>
      <c r="AD30" s="226">
        <f t="shared" si="11"/>
      </c>
      <c r="AE30" s="227"/>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row>
    <row r="31" spans="1:58" ht="15">
      <c r="A31" s="258"/>
      <c r="B31" s="246"/>
      <c r="C31" s="227"/>
      <c r="D31" s="226">
        <f t="shared" si="0"/>
      </c>
      <c r="E31" s="261"/>
      <c r="F31" s="226">
        <f t="shared" si="1"/>
      </c>
      <c r="G31" s="227"/>
      <c r="H31" s="254">
        <f>IF(ISBLANK('[1]2.  Average Daily Census '!$F$28)=TRUE,"",'[1]2.  Average Daily Census '!$F$28)</f>
      </c>
      <c r="I31" s="226">
        <f t="shared" si="2"/>
      </c>
      <c r="J31" s="226">
        <f t="shared" si="3"/>
      </c>
      <c r="K31" s="227"/>
      <c r="L31" s="227"/>
      <c r="M31" s="254">
        <f>IF(ISBLANK('[1]2.  Average Daily Census '!$I$28)=TRUE,"",'[1]2.  Average Daily Census '!$I$28)</f>
      </c>
      <c r="N31" s="226">
        <f t="shared" si="4"/>
      </c>
      <c r="O31" s="226">
        <f t="shared" si="5"/>
      </c>
      <c r="P31" s="227"/>
      <c r="Q31" s="227"/>
      <c r="R31" s="254">
        <f>IF(ISBLANK('[1]2.  Average Daily Census '!$L$28)=TRUE,"",'[1]2.  Average Daily Census '!$L$28)</f>
      </c>
      <c r="S31" s="226">
        <f t="shared" si="6"/>
      </c>
      <c r="T31" s="226">
        <f t="shared" si="7"/>
      </c>
      <c r="U31" s="227"/>
      <c r="V31" s="227"/>
      <c r="W31" s="254">
        <f>IF(ISBLANK('[1]2.  Average Daily Census '!$O$28)=TRUE,"",'[1]2.  Average Daily Census '!$O$28)</f>
      </c>
      <c r="X31" s="226">
        <f t="shared" si="8"/>
      </c>
      <c r="Y31" s="226">
        <f t="shared" si="9"/>
      </c>
      <c r="Z31" s="227"/>
      <c r="AA31" s="227"/>
      <c r="AB31" s="254">
        <f>IF(ISBLANK('[1]2.  Average Daily Census '!$R$28)=TRUE,"",'[1]2.  Average Daily Census '!$R$28)</f>
      </c>
      <c r="AC31" s="226">
        <f t="shared" si="10"/>
      </c>
      <c r="AD31" s="226">
        <f t="shared" si="11"/>
      </c>
      <c r="AE31" s="227"/>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row>
    <row r="32" spans="1:58" ht="15">
      <c r="A32" s="258"/>
      <c r="B32" s="246"/>
      <c r="C32" s="227"/>
      <c r="D32" s="226">
        <f t="shared" si="0"/>
      </c>
      <c r="E32" s="261"/>
      <c r="F32" s="226">
        <f t="shared" si="1"/>
      </c>
      <c r="G32" s="227"/>
      <c r="H32" s="254">
        <f>IF(ISBLANK('[1]2.  Average Daily Census '!$F$28)=TRUE,"",'[1]2.  Average Daily Census '!$F$28)</f>
      </c>
      <c r="I32" s="226">
        <f t="shared" si="2"/>
      </c>
      <c r="J32" s="226">
        <f t="shared" si="3"/>
      </c>
      <c r="K32" s="227"/>
      <c r="L32" s="227"/>
      <c r="M32" s="254">
        <f>IF(ISBLANK('[1]2.  Average Daily Census '!$I$28)=TRUE,"",'[1]2.  Average Daily Census '!$I$28)</f>
      </c>
      <c r="N32" s="226">
        <f t="shared" si="4"/>
      </c>
      <c r="O32" s="226">
        <f t="shared" si="5"/>
      </c>
      <c r="P32" s="227"/>
      <c r="Q32" s="227"/>
      <c r="R32" s="254">
        <f>IF(ISBLANK('[1]2.  Average Daily Census '!$L$28)=TRUE,"",'[1]2.  Average Daily Census '!$L$28)</f>
      </c>
      <c r="S32" s="226">
        <f t="shared" si="6"/>
      </c>
      <c r="T32" s="226">
        <f t="shared" si="7"/>
      </c>
      <c r="U32" s="227"/>
      <c r="V32" s="227"/>
      <c r="W32" s="254">
        <f>IF(ISBLANK('[1]2.  Average Daily Census '!$O$28)=TRUE,"",'[1]2.  Average Daily Census '!$O$28)</f>
      </c>
      <c r="X32" s="226">
        <f t="shared" si="8"/>
      </c>
      <c r="Y32" s="226">
        <f t="shared" si="9"/>
      </c>
      <c r="Z32" s="227"/>
      <c r="AA32" s="227"/>
      <c r="AB32" s="254">
        <f>IF(ISBLANK('[1]2.  Average Daily Census '!$R$28)=TRUE,"",'[1]2.  Average Daily Census '!$R$28)</f>
      </c>
      <c r="AC32" s="226">
        <f t="shared" si="10"/>
      </c>
      <c r="AD32" s="226">
        <f t="shared" si="11"/>
      </c>
      <c r="AE32" s="227"/>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row>
    <row r="33" spans="1:58" ht="15">
      <c r="A33" s="258"/>
      <c r="B33" s="246"/>
      <c r="C33" s="227"/>
      <c r="D33" s="226">
        <f t="shared" si="0"/>
      </c>
      <c r="E33" s="261"/>
      <c r="F33" s="226">
        <f t="shared" si="1"/>
      </c>
      <c r="G33" s="227"/>
      <c r="H33" s="254">
        <f>IF(ISBLANK('[1]2.  Average Daily Census '!$F$28)=TRUE,"",'[1]2.  Average Daily Census '!$F$28)</f>
      </c>
      <c r="I33" s="226">
        <f t="shared" si="2"/>
      </c>
      <c r="J33" s="226">
        <f t="shared" si="3"/>
      </c>
      <c r="K33" s="227"/>
      <c r="L33" s="227"/>
      <c r="M33" s="254">
        <f>IF(ISBLANK('[1]2.  Average Daily Census '!$I$28)=TRUE,"",'[1]2.  Average Daily Census '!$I$28)</f>
      </c>
      <c r="N33" s="226">
        <f t="shared" si="4"/>
      </c>
      <c r="O33" s="226">
        <f t="shared" si="5"/>
      </c>
      <c r="P33" s="227"/>
      <c r="Q33" s="227"/>
      <c r="R33" s="254">
        <f>IF(ISBLANK('[1]2.  Average Daily Census '!$L$28)=TRUE,"",'[1]2.  Average Daily Census '!$L$28)</f>
      </c>
      <c r="S33" s="226">
        <f t="shared" si="6"/>
      </c>
      <c r="T33" s="226">
        <f t="shared" si="7"/>
      </c>
      <c r="U33" s="227"/>
      <c r="V33" s="227"/>
      <c r="W33" s="254">
        <f>IF(ISBLANK('[1]2.  Average Daily Census '!$O$28)=TRUE,"",'[1]2.  Average Daily Census '!$O$28)</f>
      </c>
      <c r="X33" s="226">
        <f t="shared" si="8"/>
      </c>
      <c r="Y33" s="226">
        <f t="shared" si="9"/>
      </c>
      <c r="Z33" s="227"/>
      <c r="AA33" s="227"/>
      <c r="AB33" s="254">
        <f>IF(ISBLANK('[1]2.  Average Daily Census '!$R$28)=TRUE,"",'[1]2.  Average Daily Census '!$R$28)</f>
      </c>
      <c r="AC33" s="226">
        <f t="shared" si="10"/>
      </c>
      <c r="AD33" s="226">
        <f t="shared" si="11"/>
      </c>
      <c r="AE33" s="227"/>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row>
    <row r="34" spans="1:58" ht="15">
      <c r="A34" s="258"/>
      <c r="B34" s="246"/>
      <c r="C34" s="227"/>
      <c r="D34" s="226">
        <f t="shared" si="0"/>
      </c>
      <c r="E34" s="261"/>
      <c r="F34" s="226">
        <f t="shared" si="1"/>
      </c>
      <c r="G34" s="227"/>
      <c r="H34" s="254">
        <f>IF(ISBLANK('[1]2.  Average Daily Census '!$F$28)=TRUE,"",'[1]2.  Average Daily Census '!$F$28)</f>
      </c>
      <c r="I34" s="226">
        <f t="shared" si="2"/>
      </c>
      <c r="J34" s="226">
        <f t="shared" si="3"/>
      </c>
      <c r="K34" s="227"/>
      <c r="L34" s="227"/>
      <c r="M34" s="254">
        <f>IF(ISBLANK('[1]2.  Average Daily Census '!$I$28)=TRUE,"",'[1]2.  Average Daily Census '!$I$28)</f>
      </c>
      <c r="N34" s="226">
        <f t="shared" si="4"/>
      </c>
      <c r="O34" s="226">
        <f t="shared" si="5"/>
      </c>
      <c r="P34" s="227"/>
      <c r="Q34" s="227"/>
      <c r="R34" s="254">
        <f>IF(ISBLANK('[1]2.  Average Daily Census '!$L$28)=TRUE,"",'[1]2.  Average Daily Census '!$L$28)</f>
      </c>
      <c r="S34" s="226">
        <f t="shared" si="6"/>
      </c>
      <c r="T34" s="226">
        <f t="shared" si="7"/>
      </c>
      <c r="U34" s="227"/>
      <c r="V34" s="227"/>
      <c r="W34" s="254">
        <f>IF(ISBLANK('[1]2.  Average Daily Census '!$O$28)=TRUE,"",'[1]2.  Average Daily Census '!$O$28)</f>
      </c>
      <c r="X34" s="226">
        <f t="shared" si="8"/>
      </c>
      <c r="Y34" s="226">
        <f t="shared" si="9"/>
      </c>
      <c r="Z34" s="227"/>
      <c r="AA34" s="227"/>
      <c r="AB34" s="254">
        <f>IF(ISBLANK('[1]2.  Average Daily Census '!$R$28)=TRUE,"",'[1]2.  Average Daily Census '!$R$28)</f>
      </c>
      <c r="AC34" s="226">
        <f t="shared" si="10"/>
      </c>
      <c r="AD34" s="226">
        <f t="shared" si="11"/>
      </c>
      <c r="AE34" s="227"/>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row>
    <row r="37" spans="1:11" ht="14.25">
      <c r="A37" s="264">
        <v>1</v>
      </c>
      <c r="B37" s="327" t="s">
        <v>161</v>
      </c>
      <c r="C37" s="290"/>
      <c r="D37" s="290"/>
      <c r="E37" s="290"/>
      <c r="F37" s="290"/>
      <c r="G37" s="290"/>
      <c r="H37" s="290"/>
      <c r="I37" s="290"/>
      <c r="J37" s="290"/>
      <c r="K37" s="290"/>
    </row>
    <row r="38" spans="1:11" ht="14.25">
      <c r="A38" s="263"/>
      <c r="B38" s="328" t="s">
        <v>115</v>
      </c>
      <c r="C38" s="290"/>
      <c r="D38" s="290"/>
      <c r="E38" s="290"/>
      <c r="F38" s="290"/>
      <c r="G38" s="290"/>
      <c r="H38" s="290"/>
      <c r="I38" s="290"/>
      <c r="J38" s="290"/>
      <c r="K38" s="290"/>
    </row>
  </sheetData>
  <sheetProtection/>
  <mergeCells count="14">
    <mergeCell ref="AA4:AE4"/>
    <mergeCell ref="G5:K5"/>
    <mergeCell ref="L5:P5"/>
    <mergeCell ref="Q5:U5"/>
    <mergeCell ref="V5:Z5"/>
    <mergeCell ref="AA5:AE5"/>
    <mergeCell ref="B37:K37"/>
    <mergeCell ref="B38:K38"/>
    <mergeCell ref="A1:AE1"/>
    <mergeCell ref="C4:F5"/>
    <mergeCell ref="G4:K4"/>
    <mergeCell ref="L4:P4"/>
    <mergeCell ref="Q4:U4"/>
    <mergeCell ref="V4:Z4"/>
  </mergeCells>
  <conditionalFormatting sqref="C3">
    <cfRule type="cellIs" priority="1" dxfId="0" operator="lessThanOrEqual" stopIfTrue="1">
      <formula>0</formula>
    </cfRule>
  </conditionalFormatting>
  <printOptions horizontalCentered="1"/>
  <pageMargins left="0.25" right="0.25" top="0.45" bottom="0.75" header="0.5" footer="0.5"/>
  <pageSetup fitToHeight="1" fitToWidth="1" horizontalDpi="600" verticalDpi="600" orientation="landscape" scale="83" r:id="rId1"/>
  <headerFooter alignWithMargins="0">
    <oddFooter>&amp;L&amp;8&amp;K000000&amp;F&amp;C&amp;8© SMS, Inc., 2019&amp;R&amp;8&amp;K000000&amp;P of &amp;N</oddFooter>
  </headerFooter>
  <colBreaks count="1" manualBreakCount="1">
    <brk id="31" max="65535" man="1"/>
  </colBreaks>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6"/>
    <pageSetUpPr fitToPage="1"/>
  </sheetPr>
  <dimension ref="A1:C21"/>
  <sheetViews>
    <sheetView tabSelected="1" zoomScalePageLayoutView="0" workbookViewId="0" topLeftCell="A1">
      <selection activeCell="U44" sqref="U44"/>
    </sheetView>
  </sheetViews>
  <sheetFormatPr defaultColWidth="8.7109375" defaultRowHeight="12.75"/>
  <cols>
    <col min="1" max="1" width="20.28125" style="0" customWidth="1"/>
    <col min="2" max="2" width="34.00390625" style="0" customWidth="1"/>
    <col min="3" max="3" width="58.28125" style="0" customWidth="1"/>
  </cols>
  <sheetData>
    <row r="1" spans="1:3" ht="15.75" customHeight="1">
      <c r="A1" s="268" t="s">
        <v>365</v>
      </c>
      <c r="B1" s="268"/>
      <c r="C1" s="268"/>
    </row>
    <row r="2" spans="1:3" ht="12.75">
      <c r="A2" s="269"/>
      <c r="B2" s="269"/>
      <c r="C2" s="269"/>
    </row>
    <row r="3" spans="1:3" ht="39" customHeight="1">
      <c r="A3" s="144" t="s">
        <v>1</v>
      </c>
      <c r="B3" s="144" t="s">
        <v>5</v>
      </c>
      <c r="C3" s="144" t="s">
        <v>0</v>
      </c>
    </row>
    <row r="4" spans="1:3" ht="15.75" customHeight="1">
      <c r="A4" s="267" t="s">
        <v>4</v>
      </c>
      <c r="B4" s="267"/>
      <c r="C4" s="267"/>
    </row>
    <row r="5" spans="1:3" ht="38.25">
      <c r="A5" s="145" t="s">
        <v>23</v>
      </c>
      <c r="B5" s="145" t="s">
        <v>350</v>
      </c>
      <c r="C5" s="145" t="s">
        <v>68</v>
      </c>
    </row>
    <row r="6" spans="1:3" ht="39" customHeight="1">
      <c r="A6" s="145" t="s">
        <v>108</v>
      </c>
      <c r="B6" s="145" t="s">
        <v>69</v>
      </c>
      <c r="C6" s="145" t="s">
        <v>24</v>
      </c>
    </row>
    <row r="7" spans="1:3" ht="15.75" customHeight="1">
      <c r="A7" s="267" t="s">
        <v>25</v>
      </c>
      <c r="B7" s="267"/>
      <c r="C7" s="267"/>
    </row>
    <row r="8" spans="1:3" ht="33.75" customHeight="1">
      <c r="A8" s="145" t="s">
        <v>110</v>
      </c>
      <c r="B8" s="145" t="s">
        <v>177</v>
      </c>
      <c r="C8" s="145" t="s">
        <v>275</v>
      </c>
    </row>
    <row r="9" spans="1:3" ht="25.5">
      <c r="A9" s="145" t="s">
        <v>197</v>
      </c>
      <c r="B9" s="145" t="s">
        <v>70</v>
      </c>
      <c r="C9" s="145" t="s">
        <v>178</v>
      </c>
    </row>
    <row r="10" spans="1:3" ht="36" customHeight="1">
      <c r="A10" s="145" t="s">
        <v>2</v>
      </c>
      <c r="B10" s="145" t="s">
        <v>3</v>
      </c>
      <c r="C10" s="145" t="s">
        <v>71</v>
      </c>
    </row>
    <row r="11" spans="1:3" ht="25.5">
      <c r="A11" s="145" t="s">
        <v>109</v>
      </c>
      <c r="B11" s="145" t="s">
        <v>101</v>
      </c>
      <c r="C11" s="145" t="s">
        <v>60</v>
      </c>
    </row>
    <row r="12" spans="1:3" ht="15.75" customHeight="1">
      <c r="A12" s="267" t="s">
        <v>131</v>
      </c>
      <c r="B12" s="267"/>
      <c r="C12" s="267"/>
    </row>
    <row r="13" spans="1:3" ht="66.75" customHeight="1">
      <c r="A13" s="145" t="s">
        <v>135</v>
      </c>
      <c r="B13" s="145" t="s">
        <v>72</v>
      </c>
      <c r="C13" s="145" t="s">
        <v>89</v>
      </c>
    </row>
    <row r="14" spans="1:3" ht="32.25" customHeight="1">
      <c r="A14" s="145" t="s">
        <v>19</v>
      </c>
      <c r="B14" s="145" t="s">
        <v>73</v>
      </c>
      <c r="C14" s="145" t="s">
        <v>75</v>
      </c>
    </row>
    <row r="15" spans="1:3" ht="15.75" customHeight="1">
      <c r="A15" s="267" t="s">
        <v>7</v>
      </c>
      <c r="B15" s="267"/>
      <c r="C15" s="267"/>
    </row>
    <row r="16" spans="1:3" ht="12.75" customHeight="1">
      <c r="A16" s="270" t="s">
        <v>74</v>
      </c>
      <c r="B16" s="270" t="s">
        <v>90</v>
      </c>
      <c r="C16" s="145" t="s">
        <v>132</v>
      </c>
    </row>
    <row r="17" spans="1:3" ht="12.75">
      <c r="A17" s="270"/>
      <c r="B17" s="270"/>
      <c r="C17" s="26" t="s">
        <v>133</v>
      </c>
    </row>
    <row r="18" spans="1:3" ht="12.75">
      <c r="A18" s="270"/>
      <c r="B18" s="270"/>
      <c r="C18" s="26" t="s">
        <v>134</v>
      </c>
    </row>
    <row r="19" spans="1:3" ht="12.75">
      <c r="A19" s="270"/>
      <c r="B19" s="270"/>
      <c r="C19" s="26" t="s">
        <v>148</v>
      </c>
    </row>
    <row r="20" spans="1:3" ht="15.75" customHeight="1">
      <c r="A20" s="267" t="s">
        <v>272</v>
      </c>
      <c r="B20" s="267"/>
      <c r="C20" s="267"/>
    </row>
    <row r="21" spans="1:3" ht="69" customHeight="1">
      <c r="A21" s="145" t="s">
        <v>273</v>
      </c>
      <c r="B21" s="145" t="s">
        <v>274</v>
      </c>
      <c r="C21" s="145" t="s">
        <v>276</v>
      </c>
    </row>
  </sheetData>
  <sheetProtection/>
  <mergeCells count="9">
    <mergeCell ref="A20:C20"/>
    <mergeCell ref="A1:C1"/>
    <mergeCell ref="A2:C2"/>
    <mergeCell ref="A4:C4"/>
    <mergeCell ref="A15:C15"/>
    <mergeCell ref="A16:A19"/>
    <mergeCell ref="B16:B19"/>
    <mergeCell ref="A12:C12"/>
    <mergeCell ref="A7:C7"/>
  </mergeCells>
  <printOptions horizontalCentered="1"/>
  <pageMargins left="0.25" right="0.25" top="0.45" bottom="0.75" header="0.5" footer="0.5"/>
  <pageSetup fitToHeight="1" fitToWidth="1" horizontalDpi="600" verticalDpi="600" orientation="landscape" scale="95" r:id="rId1"/>
  <headerFooter alignWithMargins="0">
    <oddFooter>&amp;L&amp;8&amp;K000000&amp;F&amp;C&amp;8© SMS, Inc., 2021</oddFoot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34"/>
  <sheetViews>
    <sheetView tabSelected="1" zoomScalePageLayoutView="0" workbookViewId="0" topLeftCell="A1">
      <selection activeCell="U44" sqref="U44"/>
    </sheetView>
  </sheetViews>
  <sheetFormatPr defaultColWidth="8.7109375" defaultRowHeight="12.75"/>
  <cols>
    <col min="1" max="1" width="11.28125" style="0" customWidth="1"/>
    <col min="2" max="2" width="10.140625" style="51" bestFit="1" customWidth="1"/>
    <col min="3" max="3" width="11.00390625" style="0" customWidth="1"/>
    <col min="4" max="4" width="8.7109375" style="0" customWidth="1"/>
    <col min="5" max="5" width="11.28125" style="0" customWidth="1"/>
    <col min="6" max="7" width="8.7109375" style="0" customWidth="1"/>
    <col min="8" max="8" width="11.421875" style="0" customWidth="1"/>
    <col min="9" max="9" width="8.7109375" style="0" customWidth="1"/>
    <col min="10" max="10" width="5.7109375" style="0" customWidth="1"/>
    <col min="11" max="12" width="8.7109375" style="0" customWidth="1"/>
    <col min="13" max="13" width="6.140625" style="0" customWidth="1"/>
    <col min="14" max="15" width="8.7109375" style="0" customWidth="1"/>
    <col min="16" max="16" width="7.28125" style="0" customWidth="1"/>
  </cols>
  <sheetData>
    <row r="1" ht="12.75">
      <c r="A1" s="16" t="s">
        <v>123</v>
      </c>
    </row>
    <row r="2" spans="1:7" ht="24" customHeight="1">
      <c r="A2" s="284" t="s">
        <v>367</v>
      </c>
      <c r="B2" s="285"/>
      <c r="C2" s="285"/>
      <c r="D2" s="285"/>
      <c r="E2" s="285"/>
      <c r="F2" s="285"/>
      <c r="G2" s="285"/>
    </row>
    <row r="3" spans="1:22" ht="12.75">
      <c r="A3" s="9"/>
      <c r="J3" s="289" t="s">
        <v>389</v>
      </c>
      <c r="K3" s="290"/>
      <c r="L3" s="290"/>
      <c r="M3" s="290"/>
      <c r="N3" s="290"/>
      <c r="O3" s="290"/>
      <c r="P3" s="290"/>
      <c r="Q3" s="290"/>
      <c r="R3" s="290"/>
      <c r="S3" s="290"/>
      <c r="T3" s="290"/>
      <c r="U3" s="290"/>
      <c r="V3" s="290"/>
    </row>
    <row r="4" spans="1:21" ht="13.5" thickBot="1">
      <c r="A4" s="288" t="s">
        <v>46</v>
      </c>
      <c r="B4" s="288"/>
      <c r="C4" s="288"/>
      <c r="E4" s="287" t="s">
        <v>366</v>
      </c>
      <c r="F4" s="287"/>
      <c r="G4" s="287"/>
      <c r="J4" s="289" t="s">
        <v>390</v>
      </c>
      <c r="K4" s="290"/>
      <c r="L4" s="290"/>
      <c r="M4" s="290"/>
      <c r="N4" s="290"/>
      <c r="O4" s="290"/>
      <c r="P4" s="290"/>
      <c r="Q4" s="290"/>
      <c r="R4" s="290"/>
      <c r="S4" s="290"/>
      <c r="T4" s="290"/>
      <c r="U4" s="290"/>
    </row>
    <row r="5" spans="1:7" ht="13.5" thickBot="1">
      <c r="A5" s="278" t="s">
        <v>152</v>
      </c>
      <c r="B5" s="279"/>
      <c r="C5" s="280"/>
      <c r="E5" s="281" t="s">
        <v>151</v>
      </c>
      <c r="F5" s="282"/>
      <c r="G5" s="283"/>
    </row>
    <row r="6" spans="1:7" ht="12.75">
      <c r="A6" s="36" t="s">
        <v>122</v>
      </c>
      <c r="B6" s="52" t="s">
        <v>93</v>
      </c>
      <c r="C6" s="23" t="s">
        <v>94</v>
      </c>
      <c r="E6" s="33" t="s">
        <v>150</v>
      </c>
      <c r="F6" s="34" t="s">
        <v>93</v>
      </c>
      <c r="G6" s="13" t="s">
        <v>94</v>
      </c>
    </row>
    <row r="7" spans="1:7" ht="12.75">
      <c r="A7" s="17" t="s">
        <v>56</v>
      </c>
      <c r="B7" s="53">
        <v>43435</v>
      </c>
      <c r="C7" s="37">
        <f aca="true" t="shared" si="0" ref="C7:C12">B7/365</f>
        <v>119</v>
      </c>
      <c r="E7" s="35" t="s">
        <v>56</v>
      </c>
      <c r="F7" s="71"/>
      <c r="G7" s="111">
        <f aca="true" t="shared" si="1" ref="G7:G12">IF(ISBLANK(F7)=TRUE,"",(F7/365))</f>
      </c>
    </row>
    <row r="8" spans="1:7" ht="12.75">
      <c r="A8" s="17" t="s">
        <v>91</v>
      </c>
      <c r="B8" s="53">
        <v>2190</v>
      </c>
      <c r="C8" s="37">
        <f t="shared" si="0"/>
        <v>6</v>
      </c>
      <c r="E8" s="35" t="s">
        <v>91</v>
      </c>
      <c r="F8" s="71"/>
      <c r="G8" s="111">
        <f t="shared" si="1"/>
      </c>
    </row>
    <row r="9" spans="1:7" ht="12.75">
      <c r="A9" s="17" t="s">
        <v>57</v>
      </c>
      <c r="B9" s="53">
        <v>158410</v>
      </c>
      <c r="C9" s="37">
        <f t="shared" si="0"/>
        <v>434</v>
      </c>
      <c r="E9" s="35" t="s">
        <v>57</v>
      </c>
      <c r="F9" s="71"/>
      <c r="G9" s="111">
        <f t="shared" si="1"/>
      </c>
    </row>
    <row r="10" spans="1:7" ht="12.75">
      <c r="A10" s="17" t="s">
        <v>58</v>
      </c>
      <c r="B10" s="53">
        <v>58400</v>
      </c>
      <c r="C10" s="37">
        <f t="shared" si="0"/>
        <v>160</v>
      </c>
      <c r="E10" s="35" t="s">
        <v>58</v>
      </c>
      <c r="F10" s="71"/>
      <c r="G10" s="111">
        <f t="shared" si="1"/>
      </c>
    </row>
    <row r="11" spans="1:7" ht="12.75">
      <c r="A11" s="17" t="s">
        <v>59</v>
      </c>
      <c r="B11" s="53">
        <v>10950</v>
      </c>
      <c r="C11" s="37">
        <f t="shared" si="0"/>
        <v>30</v>
      </c>
      <c r="E11" s="35" t="s">
        <v>59</v>
      </c>
      <c r="F11" s="71"/>
      <c r="G11" s="111">
        <f t="shared" si="1"/>
      </c>
    </row>
    <row r="12" spans="1:7" ht="13.5" thickBot="1">
      <c r="A12" s="38" t="s">
        <v>92</v>
      </c>
      <c r="B12" s="54">
        <v>7300</v>
      </c>
      <c r="C12" s="39">
        <f t="shared" si="0"/>
        <v>20</v>
      </c>
      <c r="E12" s="42" t="s">
        <v>92</v>
      </c>
      <c r="F12" s="72"/>
      <c r="G12" s="111">
        <f t="shared" si="1"/>
      </c>
    </row>
    <row r="13" spans="1:7" ht="13.5" thickBot="1">
      <c r="A13" s="40" t="s">
        <v>17</v>
      </c>
      <c r="B13" s="55">
        <f>SUM(B7:B12)</f>
        <v>280685</v>
      </c>
      <c r="C13" s="41">
        <f>SUM(C7:C12)</f>
        <v>769</v>
      </c>
      <c r="E13" s="43" t="s">
        <v>17</v>
      </c>
      <c r="F13" s="60">
        <f>IF((SUM(F7:F12)=0),"",(SUM(F7:F12)))</f>
      </c>
      <c r="G13" s="112">
        <f>IF((SUM(G7:G12)=0),"",(SUM(G7:G12)))</f>
      </c>
    </row>
    <row r="14" spans="5:7" ht="12.75">
      <c r="E14" s="286" t="s">
        <v>149</v>
      </c>
      <c r="F14" s="286"/>
      <c r="G14" s="286"/>
    </row>
    <row r="15" spans="5:7" ht="12.75">
      <c r="E15" s="286"/>
      <c r="F15" s="286"/>
      <c r="G15" s="286"/>
    </row>
    <row r="17" spans="1:18" ht="26.25" customHeight="1">
      <c r="A17" s="291" t="s">
        <v>125</v>
      </c>
      <c r="B17" s="291"/>
      <c r="C17" s="291"/>
      <c r="D17" s="291"/>
      <c r="E17" s="291"/>
      <c r="F17" s="291"/>
      <c r="G17" s="291"/>
      <c r="H17" s="291"/>
      <c r="I17" s="291"/>
      <c r="J17" s="291"/>
      <c r="K17" s="291"/>
      <c r="L17" s="291"/>
      <c r="M17" s="291"/>
      <c r="N17" s="291"/>
      <c r="O17" s="291"/>
      <c r="P17" s="291"/>
      <c r="Q17" s="291"/>
      <c r="R17" s="291"/>
    </row>
    <row r="19" spans="1:19" ht="12.75">
      <c r="A19" s="77"/>
      <c r="B19" s="276" t="s">
        <v>46</v>
      </c>
      <c r="C19" s="276"/>
      <c r="D19" s="83"/>
      <c r="E19" s="274" t="s">
        <v>180</v>
      </c>
      <c r="F19" s="274"/>
      <c r="H19" s="274" t="s">
        <v>181</v>
      </c>
      <c r="I19" s="274"/>
      <c r="J19" s="76"/>
      <c r="K19" s="274" t="s">
        <v>182</v>
      </c>
      <c r="L19" s="274"/>
      <c r="M19" s="76"/>
      <c r="N19" s="274" t="s">
        <v>183</v>
      </c>
      <c r="O19" s="274"/>
      <c r="P19" s="76"/>
      <c r="Q19" s="274" t="s">
        <v>184</v>
      </c>
      <c r="R19" s="274"/>
      <c r="S19" s="76"/>
    </row>
    <row r="20" spans="1:19" ht="13.5" thickBot="1">
      <c r="A20" s="77"/>
      <c r="B20" s="277"/>
      <c r="C20" s="277"/>
      <c r="D20" s="84"/>
      <c r="E20" s="275"/>
      <c r="F20" s="275"/>
      <c r="H20" s="73"/>
      <c r="I20" s="275"/>
      <c r="J20" s="275"/>
      <c r="K20" s="73"/>
      <c r="L20" s="275"/>
      <c r="M20" s="275"/>
      <c r="N20" s="73"/>
      <c r="O20" s="275"/>
      <c r="P20" s="275"/>
      <c r="Q20" s="73"/>
      <c r="R20" s="275"/>
      <c r="S20" s="275"/>
    </row>
    <row r="21" spans="1:19" ht="12.75">
      <c r="A21" s="78"/>
      <c r="B21" s="36" t="s">
        <v>122</v>
      </c>
      <c r="C21" s="85" t="s">
        <v>124</v>
      </c>
      <c r="D21" s="80"/>
      <c r="E21" s="33" t="s">
        <v>122</v>
      </c>
      <c r="F21" s="82" t="s">
        <v>126</v>
      </c>
      <c r="G21" s="18"/>
      <c r="H21" s="33" t="s">
        <v>122</v>
      </c>
      <c r="I21" s="82" t="s">
        <v>126</v>
      </c>
      <c r="J21" s="18"/>
      <c r="K21" s="33" t="s">
        <v>122</v>
      </c>
      <c r="L21" s="82" t="s">
        <v>126</v>
      </c>
      <c r="M21" s="18"/>
      <c r="N21" s="33" t="s">
        <v>122</v>
      </c>
      <c r="O21" s="82" t="s">
        <v>126</v>
      </c>
      <c r="P21" s="18"/>
      <c r="Q21" s="11" t="s">
        <v>122</v>
      </c>
      <c r="R21" s="21" t="s">
        <v>126</v>
      </c>
      <c r="S21" s="18"/>
    </row>
    <row r="22" spans="1:19" ht="12.75">
      <c r="A22" s="79"/>
      <c r="B22" s="17" t="s">
        <v>56</v>
      </c>
      <c r="C22" s="56">
        <v>125</v>
      </c>
      <c r="D22" s="81"/>
      <c r="E22" s="22" t="s">
        <v>56</v>
      </c>
      <c r="F22" s="59"/>
      <c r="G22" s="19"/>
      <c r="H22" s="22" t="s">
        <v>56</v>
      </c>
      <c r="I22" s="59"/>
      <c r="J22" s="74"/>
      <c r="K22" s="22" t="s">
        <v>56</v>
      </c>
      <c r="L22" s="59"/>
      <c r="M22" s="74"/>
      <c r="N22" s="22" t="s">
        <v>56</v>
      </c>
      <c r="O22" s="59"/>
      <c r="P22" s="74"/>
      <c r="Q22" s="22" t="s">
        <v>56</v>
      </c>
      <c r="R22" s="59"/>
      <c r="S22" s="74"/>
    </row>
    <row r="23" spans="1:19" ht="12.75">
      <c r="A23" s="79"/>
      <c r="B23" s="17" t="s">
        <v>91</v>
      </c>
      <c r="C23" s="56">
        <v>7</v>
      </c>
      <c r="D23" s="81"/>
      <c r="E23" s="22" t="s">
        <v>91</v>
      </c>
      <c r="F23" s="59"/>
      <c r="G23" s="19"/>
      <c r="H23" s="22" t="s">
        <v>91</v>
      </c>
      <c r="I23" s="59"/>
      <c r="J23" s="74"/>
      <c r="K23" s="22" t="s">
        <v>91</v>
      </c>
      <c r="L23" s="59"/>
      <c r="M23" s="74"/>
      <c r="N23" s="22" t="s">
        <v>91</v>
      </c>
      <c r="O23" s="59"/>
      <c r="P23" s="74"/>
      <c r="Q23" s="22" t="s">
        <v>91</v>
      </c>
      <c r="R23" s="59"/>
      <c r="S23" s="74"/>
    </row>
    <row r="24" spans="1:19" ht="12.75">
      <c r="A24" s="79"/>
      <c r="B24" s="17" t="s">
        <v>57</v>
      </c>
      <c r="C24" s="56">
        <v>412</v>
      </c>
      <c r="D24" s="81"/>
      <c r="E24" s="22" t="s">
        <v>57</v>
      </c>
      <c r="F24" s="59"/>
      <c r="G24" s="19"/>
      <c r="H24" s="22" t="s">
        <v>57</v>
      </c>
      <c r="I24" s="59"/>
      <c r="J24" s="74"/>
      <c r="K24" s="22" t="s">
        <v>57</v>
      </c>
      <c r="L24" s="59"/>
      <c r="M24" s="74"/>
      <c r="N24" s="22" t="s">
        <v>57</v>
      </c>
      <c r="O24" s="59"/>
      <c r="P24" s="74"/>
      <c r="Q24" s="22" t="s">
        <v>57</v>
      </c>
      <c r="R24" s="59"/>
      <c r="S24" s="74"/>
    </row>
    <row r="25" spans="1:19" ht="12.75">
      <c r="A25" s="79"/>
      <c r="B25" s="17" t="s">
        <v>58</v>
      </c>
      <c r="C25" s="56">
        <v>166</v>
      </c>
      <c r="D25" s="81"/>
      <c r="E25" s="22" t="s">
        <v>58</v>
      </c>
      <c r="F25" s="59"/>
      <c r="G25" s="19"/>
      <c r="H25" s="22" t="s">
        <v>58</v>
      </c>
      <c r="I25" s="59"/>
      <c r="J25" s="74"/>
      <c r="K25" s="22" t="s">
        <v>58</v>
      </c>
      <c r="L25" s="59"/>
      <c r="M25" s="74"/>
      <c r="N25" s="22" t="s">
        <v>58</v>
      </c>
      <c r="O25" s="59"/>
      <c r="P25" s="74"/>
      <c r="Q25" s="22" t="s">
        <v>58</v>
      </c>
      <c r="R25" s="59"/>
      <c r="S25" s="74"/>
    </row>
    <row r="26" spans="1:19" ht="12.75">
      <c r="A26" s="79"/>
      <c r="B26" s="17" t="s">
        <v>59</v>
      </c>
      <c r="C26" s="56">
        <v>28</v>
      </c>
      <c r="D26" s="81"/>
      <c r="E26" s="22" t="s">
        <v>59</v>
      </c>
      <c r="F26" s="59"/>
      <c r="G26" s="19"/>
      <c r="H26" s="22" t="s">
        <v>59</v>
      </c>
      <c r="I26" s="59"/>
      <c r="J26" s="74"/>
      <c r="K26" s="22" t="s">
        <v>59</v>
      </c>
      <c r="L26" s="59"/>
      <c r="M26" s="74"/>
      <c r="N26" s="22" t="s">
        <v>59</v>
      </c>
      <c r="O26" s="59"/>
      <c r="P26" s="74"/>
      <c r="Q26" s="22" t="s">
        <v>59</v>
      </c>
      <c r="R26" s="59"/>
      <c r="S26" s="74"/>
    </row>
    <row r="27" spans="1:19" ht="13.5" thickBot="1">
      <c r="A27" s="79"/>
      <c r="B27" s="25" t="s">
        <v>92</v>
      </c>
      <c r="C27" s="57">
        <v>21</v>
      </c>
      <c r="D27" s="81"/>
      <c r="E27" s="42" t="s">
        <v>92</v>
      </c>
      <c r="F27" s="66"/>
      <c r="G27" s="20"/>
      <c r="H27" s="42" t="s">
        <v>92</v>
      </c>
      <c r="I27" s="66"/>
      <c r="J27" s="74"/>
      <c r="K27" s="42" t="s">
        <v>92</v>
      </c>
      <c r="L27" s="66"/>
      <c r="M27" s="74"/>
      <c r="N27" s="42" t="s">
        <v>92</v>
      </c>
      <c r="O27" s="66"/>
      <c r="P27" s="74"/>
      <c r="Q27" s="42" t="s">
        <v>92</v>
      </c>
      <c r="R27" s="66"/>
      <c r="S27" s="74"/>
    </row>
    <row r="28" spans="1:19" ht="13.5" thickBot="1">
      <c r="A28" s="79"/>
      <c r="B28" s="24" t="s">
        <v>17</v>
      </c>
      <c r="C28" s="58">
        <f>SUM(C22:D27)</f>
        <v>759</v>
      </c>
      <c r="D28" s="75"/>
      <c r="E28" s="43" t="s">
        <v>17</v>
      </c>
      <c r="F28" s="112">
        <f>IF((SUM(F22:F27)=0),"",(SUM(F22:F27)))</f>
      </c>
      <c r="G28" s="70"/>
      <c r="H28" s="43" t="s">
        <v>17</v>
      </c>
      <c r="I28" s="112">
        <f>IF((SUM(I22:I27)=0),"",(SUM(I22:I27)))</f>
      </c>
      <c r="J28" s="75"/>
      <c r="K28" s="43" t="s">
        <v>17</v>
      </c>
      <c r="L28" s="112">
        <f>IF((SUM(L22:L27)=0),"",(SUM(L22:L27)))</f>
      </c>
      <c r="M28" s="75"/>
      <c r="N28" s="43" t="s">
        <v>17</v>
      </c>
      <c r="O28" s="112">
        <f>IF((SUM(O22:O27)=0),"",(SUM(O22:O27)))</f>
      </c>
      <c r="P28" s="75"/>
      <c r="Q28" s="43" t="s">
        <v>17</v>
      </c>
      <c r="R28" s="112">
        <f>IF((SUM(R22:R27)=0),"",(SUM(R22:R27)))</f>
      </c>
      <c r="S28" s="75"/>
    </row>
    <row r="29" spans="8:10" ht="13.5" thickBot="1">
      <c r="H29" s="73"/>
      <c r="I29" s="73"/>
      <c r="J29" s="73"/>
    </row>
    <row r="30" spans="5:18" ht="26.25" customHeight="1" thickBot="1">
      <c r="E30" s="271" t="s">
        <v>198</v>
      </c>
      <c r="F30" s="272"/>
      <c r="G30" s="272"/>
      <c r="H30" s="272"/>
      <c r="I30" s="272"/>
      <c r="J30" s="272"/>
      <c r="K30" s="272"/>
      <c r="L30" s="272"/>
      <c r="M30" s="272"/>
      <c r="N30" s="272"/>
      <c r="O30" s="272"/>
      <c r="P30" s="272"/>
      <c r="Q30" s="272"/>
      <c r="R30" s="273"/>
    </row>
    <row r="34" ht="12.75">
      <c r="F34" s="65"/>
    </row>
  </sheetData>
  <sheetProtection/>
  <mergeCells count="22">
    <mergeCell ref="A2:G2"/>
    <mergeCell ref="E14:G15"/>
    <mergeCell ref="E19:F19"/>
    <mergeCell ref="E4:G4"/>
    <mergeCell ref="A4:C4"/>
    <mergeCell ref="O20:P20"/>
    <mergeCell ref="I20:J20"/>
    <mergeCell ref="J3:V3"/>
    <mergeCell ref="J4:U4"/>
    <mergeCell ref="A17:R17"/>
    <mergeCell ref="B19:C19"/>
    <mergeCell ref="B20:C20"/>
    <mergeCell ref="H19:I19"/>
    <mergeCell ref="E20:F20"/>
    <mergeCell ref="A5:C5"/>
    <mergeCell ref="E5:G5"/>
    <mergeCell ref="E30:R30"/>
    <mergeCell ref="Q19:R19"/>
    <mergeCell ref="R20:S20"/>
    <mergeCell ref="K19:L19"/>
    <mergeCell ref="L20:M20"/>
    <mergeCell ref="N19:O19"/>
  </mergeCells>
  <printOptions horizontalCentered="1"/>
  <pageMargins left="0.25" right="0.25" top="0.45" bottom="0.75" header="0.5" footer="0.5"/>
  <pageSetup fitToHeight="1" fitToWidth="1" horizontalDpi="600" verticalDpi="600" orientation="landscape" scale="69" r:id="rId2"/>
  <headerFooter alignWithMargins="0">
    <oddFooter>&amp;L&amp;8&amp;K000000&amp;F&amp;C&amp;8© SMS, Inc., 2021</oddFooter>
  </headerFooter>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H15"/>
  <sheetViews>
    <sheetView tabSelected="1" zoomScalePageLayoutView="0" workbookViewId="0" topLeftCell="A1">
      <selection activeCell="U44" sqref="U44"/>
    </sheetView>
  </sheetViews>
  <sheetFormatPr defaultColWidth="11.421875" defaultRowHeight="12.75"/>
  <cols>
    <col min="1" max="1" width="20.7109375" style="1" customWidth="1"/>
    <col min="2" max="2" width="32.421875" style="2" customWidth="1"/>
    <col min="3" max="3" width="17.7109375" style="1" customWidth="1"/>
    <col min="4" max="4" width="17.421875" style="1" customWidth="1"/>
    <col min="5" max="5" width="19.7109375" style="1" customWidth="1"/>
    <col min="6" max="6" width="11.7109375" style="1" customWidth="1"/>
    <col min="7" max="7" width="12.7109375" style="1" customWidth="1"/>
    <col min="8" max="8" width="11.28125" style="1" customWidth="1"/>
    <col min="9" max="16384" width="11.421875" style="1" customWidth="1"/>
  </cols>
  <sheetData>
    <row r="1" spans="1:8" ht="12.75">
      <c r="A1" s="7"/>
      <c r="B1" s="6"/>
      <c r="C1" s="7"/>
      <c r="D1" s="7"/>
      <c r="E1" s="7"/>
      <c r="F1" s="7"/>
      <c r="G1" s="7"/>
      <c r="H1" s="7"/>
    </row>
    <row r="2" spans="1:8" ht="19.5" customHeight="1">
      <c r="A2" s="293" t="s">
        <v>368</v>
      </c>
      <c r="B2" s="293"/>
      <c r="C2" s="293"/>
      <c r="D2" s="293"/>
      <c r="E2" s="293"/>
      <c r="F2" s="293"/>
      <c r="G2" s="293"/>
      <c r="H2" s="293"/>
    </row>
    <row r="3" spans="1:8" ht="15.75" customHeight="1">
      <c r="A3" s="10"/>
      <c r="B3" s="10"/>
      <c r="C3" s="10"/>
      <c r="D3" s="10"/>
      <c r="E3" s="10"/>
      <c r="F3" s="10"/>
      <c r="G3" s="10"/>
      <c r="H3" s="10"/>
    </row>
    <row r="4" spans="1:8" ht="25.5" customHeight="1">
      <c r="A4" s="292" t="s">
        <v>76</v>
      </c>
      <c r="B4" s="292"/>
      <c r="C4" s="292"/>
      <c r="D4" s="292" t="s">
        <v>62</v>
      </c>
      <c r="E4" s="292"/>
      <c r="F4" s="292"/>
      <c r="G4" s="292"/>
      <c r="H4" s="292"/>
    </row>
    <row r="5" spans="1:8" ht="36.75" customHeight="1">
      <c r="A5" s="14" t="s">
        <v>102</v>
      </c>
      <c r="B5" s="14" t="s">
        <v>5</v>
      </c>
      <c r="C5" s="14" t="s">
        <v>15</v>
      </c>
      <c r="D5" s="14" t="s">
        <v>63</v>
      </c>
      <c r="E5" s="15" t="s">
        <v>65</v>
      </c>
      <c r="F5" s="15" t="s">
        <v>66</v>
      </c>
      <c r="G5" s="14" t="s">
        <v>64</v>
      </c>
      <c r="H5" s="14" t="s">
        <v>77</v>
      </c>
    </row>
    <row r="6" spans="1:8" ht="48" customHeight="1">
      <c r="A6" s="4" t="s">
        <v>103</v>
      </c>
      <c r="B6" s="3" t="s">
        <v>153</v>
      </c>
      <c r="C6" s="146" t="s">
        <v>237</v>
      </c>
      <c r="D6" s="4" t="s">
        <v>105</v>
      </c>
      <c r="E6" s="4"/>
      <c r="F6" s="4"/>
      <c r="G6" s="4" t="s">
        <v>21</v>
      </c>
      <c r="H6" s="4"/>
    </row>
    <row r="7" spans="1:8" ht="63.75">
      <c r="A7" s="4" t="s">
        <v>154</v>
      </c>
      <c r="B7" s="3" t="s">
        <v>79</v>
      </c>
      <c r="C7" s="5" t="s">
        <v>13</v>
      </c>
      <c r="D7" s="4" t="s">
        <v>80</v>
      </c>
      <c r="E7" s="4" t="s">
        <v>81</v>
      </c>
      <c r="F7" s="4" t="s">
        <v>81</v>
      </c>
      <c r="G7" s="4"/>
      <c r="H7" s="4" t="s">
        <v>82</v>
      </c>
    </row>
    <row r="8" spans="1:8" ht="48" customHeight="1">
      <c r="A8" s="5" t="s">
        <v>199</v>
      </c>
      <c r="B8" s="3" t="s">
        <v>104</v>
      </c>
      <c r="C8" s="146" t="s">
        <v>238</v>
      </c>
      <c r="D8" s="4" t="s">
        <v>83</v>
      </c>
      <c r="E8" s="4"/>
      <c r="F8" s="4" t="s">
        <v>20</v>
      </c>
      <c r="G8" s="4"/>
      <c r="H8" s="4"/>
    </row>
    <row r="9" spans="1:8" ht="48" customHeight="1">
      <c r="A9" s="5" t="s">
        <v>10</v>
      </c>
      <c r="B9" s="69" t="s">
        <v>84</v>
      </c>
      <c r="C9" s="146" t="s">
        <v>238</v>
      </c>
      <c r="D9" s="4" t="s">
        <v>83</v>
      </c>
      <c r="E9" s="5"/>
      <c r="F9" s="4" t="s">
        <v>22</v>
      </c>
      <c r="G9" s="4"/>
      <c r="H9" s="4"/>
    </row>
    <row r="10" spans="1:8" ht="63.75">
      <c r="A10" s="5" t="s">
        <v>200</v>
      </c>
      <c r="B10" s="3" t="s">
        <v>12</v>
      </c>
      <c r="C10" s="5" t="s">
        <v>27</v>
      </c>
      <c r="D10" s="5"/>
      <c r="E10" s="5" t="s">
        <v>106</v>
      </c>
      <c r="F10" s="4" t="s">
        <v>85</v>
      </c>
      <c r="G10" s="4"/>
      <c r="H10" s="4" t="s">
        <v>86</v>
      </c>
    </row>
    <row r="11" spans="1:8" ht="69.75" customHeight="1">
      <c r="A11" s="5" t="s">
        <v>11</v>
      </c>
      <c r="B11" s="3" t="s">
        <v>26</v>
      </c>
      <c r="C11" s="5" t="s">
        <v>14</v>
      </c>
      <c r="D11" s="5" t="s">
        <v>16</v>
      </c>
      <c r="E11" s="5" t="s">
        <v>16</v>
      </c>
      <c r="F11" s="4" t="s">
        <v>29</v>
      </c>
      <c r="G11" s="4" t="s">
        <v>28</v>
      </c>
      <c r="H11" s="4" t="s">
        <v>107</v>
      </c>
    </row>
    <row r="12" spans="1:8" ht="61.5" customHeight="1">
      <c r="A12" s="5" t="s">
        <v>88</v>
      </c>
      <c r="B12" s="3" t="s">
        <v>87</v>
      </c>
      <c r="C12" s="5" t="s">
        <v>14</v>
      </c>
      <c r="D12" s="4" t="s">
        <v>78</v>
      </c>
      <c r="E12" s="4" t="s">
        <v>78</v>
      </c>
      <c r="F12" s="4" t="s">
        <v>78</v>
      </c>
      <c r="G12" s="4" t="s">
        <v>78</v>
      </c>
      <c r="H12" s="4" t="s">
        <v>78</v>
      </c>
    </row>
    <row r="13" spans="1:8" ht="12.75">
      <c r="A13" s="7"/>
      <c r="B13" s="6"/>
      <c r="C13" s="7"/>
      <c r="D13" s="7"/>
      <c r="E13" s="7"/>
      <c r="F13" s="7"/>
      <c r="G13" s="7"/>
      <c r="H13" s="7"/>
    </row>
    <row r="14" spans="1:8" ht="12.75">
      <c r="A14" s="7"/>
      <c r="B14" s="6"/>
      <c r="C14" s="7"/>
      <c r="D14" s="7"/>
      <c r="E14" s="7"/>
      <c r="F14" s="7"/>
      <c r="G14" s="7"/>
      <c r="H14" s="7"/>
    </row>
    <row r="15" spans="1:8" ht="12.75">
      <c r="A15" s="7"/>
      <c r="B15" s="6"/>
      <c r="C15" s="7"/>
      <c r="D15" s="7"/>
      <c r="E15" s="7"/>
      <c r="F15" s="7"/>
      <c r="G15" s="7"/>
      <c r="H15" s="7"/>
    </row>
  </sheetData>
  <sheetProtection/>
  <mergeCells count="3">
    <mergeCell ref="D4:H4"/>
    <mergeCell ref="A4:C4"/>
    <mergeCell ref="A2:H2"/>
  </mergeCells>
  <printOptions horizontalCentered="1"/>
  <pageMargins left="0.25" right="0.25" top="0.45" bottom="0.75" header="0.5" footer="0.5"/>
  <pageSetup fitToHeight="1" fitToWidth="1" horizontalDpi="600" verticalDpi="600" orientation="landscape" scale="95" r:id="rId1"/>
  <headerFooter alignWithMargins="0">
    <oddFooter>&amp;L&amp;8&amp;K000000&amp;F&amp;C&amp;8© SMS, Inc., 2021</oddFooter>
  </headerFooter>
</worksheet>
</file>

<file path=xl/worksheets/sheet5.xml><?xml version="1.0" encoding="utf-8"?>
<worksheet xmlns="http://schemas.openxmlformats.org/spreadsheetml/2006/main" xmlns:r="http://schemas.openxmlformats.org/officeDocument/2006/relationships">
  <sheetPr>
    <tabColor indexed="46"/>
    <pageSetUpPr fitToPage="1"/>
  </sheetPr>
  <dimension ref="A1:P47"/>
  <sheetViews>
    <sheetView tabSelected="1" zoomScalePageLayoutView="0" workbookViewId="0" topLeftCell="A1">
      <selection activeCell="U44" sqref="U44"/>
    </sheetView>
  </sheetViews>
  <sheetFormatPr defaultColWidth="8.7109375" defaultRowHeight="12.75"/>
  <cols>
    <col min="1" max="1" width="14.28125" style="0" customWidth="1"/>
    <col min="2" max="2" width="12.7109375" style="62" customWidth="1"/>
    <col min="3" max="3" width="9.7109375" style="44" customWidth="1"/>
    <col min="4" max="4" width="12.00390625" style="44" customWidth="1"/>
    <col min="5" max="8" width="9.7109375" style="44" customWidth="1"/>
    <col min="9" max="9" width="11.28125" style="44" customWidth="1"/>
    <col min="10" max="10" width="9.7109375" style="46" customWidth="1"/>
    <col min="11" max="13" width="9.7109375" style="44" customWidth="1"/>
    <col min="14" max="14" width="12.28125" style="44" customWidth="1"/>
    <col min="15" max="15" width="9.7109375" style="46" customWidth="1"/>
    <col min="16" max="16" width="9.7109375" style="44" customWidth="1"/>
  </cols>
  <sheetData>
    <row r="1" spans="1:16" ht="18">
      <c r="A1" s="298"/>
      <c r="B1" s="299"/>
      <c r="C1" s="299"/>
      <c r="D1" s="299"/>
      <c r="E1" s="299"/>
      <c r="F1" s="299"/>
      <c r="G1" s="299"/>
      <c r="H1" s="299"/>
      <c r="I1" s="299"/>
      <c r="J1" s="299"/>
      <c r="K1" s="299"/>
      <c r="L1" s="299"/>
      <c r="M1" s="299"/>
      <c r="N1" s="299"/>
      <c r="O1" s="299"/>
      <c r="P1" s="299"/>
    </row>
    <row r="2" spans="1:16" ht="18">
      <c r="A2" s="302" t="s">
        <v>160</v>
      </c>
      <c r="B2" s="303"/>
      <c r="C2" s="303"/>
      <c r="D2" s="303"/>
      <c r="E2" s="303"/>
      <c r="F2" s="303"/>
      <c r="G2" s="303"/>
      <c r="H2" s="303"/>
      <c r="I2" s="303"/>
      <c r="J2" s="303"/>
      <c r="K2" s="303"/>
      <c r="L2" s="303"/>
      <c r="M2" s="303"/>
      <c r="N2" s="303"/>
      <c r="O2" s="303"/>
      <c r="P2" s="303"/>
    </row>
    <row r="3" spans="1:16" ht="15.75" customHeight="1">
      <c r="A3" s="307" t="s">
        <v>165</v>
      </c>
      <c r="B3" s="307"/>
      <c r="C3" s="12">
        <v>769</v>
      </c>
      <c r="J3"/>
      <c r="K3"/>
      <c r="L3"/>
      <c r="M3"/>
      <c r="P3"/>
    </row>
    <row r="4" spans="1:16" ht="15.75">
      <c r="A4" s="295" t="s">
        <v>95</v>
      </c>
      <c r="B4" s="295"/>
      <c r="C4" s="304" t="s">
        <v>54</v>
      </c>
      <c r="D4" s="305"/>
      <c r="E4" s="305"/>
      <c r="F4" s="305"/>
      <c r="G4" s="306" t="s">
        <v>128</v>
      </c>
      <c r="H4" s="306"/>
      <c r="I4" s="306"/>
      <c r="J4" s="306"/>
      <c r="K4" s="306"/>
      <c r="L4" s="306"/>
      <c r="M4" s="306"/>
      <c r="N4" s="306"/>
      <c r="O4" s="306"/>
      <c r="P4" s="306"/>
    </row>
    <row r="5" spans="1:16" ht="12.75">
      <c r="A5" s="47"/>
      <c r="B5" s="47"/>
      <c r="C5" s="300" t="s">
        <v>127</v>
      </c>
      <c r="D5" s="301"/>
      <c r="E5" s="301"/>
      <c r="F5" s="301"/>
      <c r="G5" s="300" t="s">
        <v>129</v>
      </c>
      <c r="H5" s="301"/>
      <c r="I5" s="301"/>
      <c r="J5" s="301"/>
      <c r="K5" s="301"/>
      <c r="L5" s="300" t="s">
        <v>130</v>
      </c>
      <c r="M5" s="300"/>
      <c r="N5" s="300"/>
      <c r="O5" s="300"/>
      <c r="P5" s="300"/>
    </row>
    <row r="6" spans="1:16" ht="89.25" customHeight="1">
      <c r="A6" s="148" t="s">
        <v>47</v>
      </c>
      <c r="B6" s="149" t="s">
        <v>166</v>
      </c>
      <c r="C6" s="150" t="s">
        <v>18</v>
      </c>
      <c r="D6" s="151" t="s">
        <v>2</v>
      </c>
      <c r="E6" s="151" t="s">
        <v>48</v>
      </c>
      <c r="F6" s="151" t="s">
        <v>6</v>
      </c>
      <c r="G6" s="152" t="s">
        <v>9</v>
      </c>
      <c r="H6" s="152" t="s">
        <v>8</v>
      </c>
      <c r="I6" s="152" t="s">
        <v>55</v>
      </c>
      <c r="J6" s="153" t="s">
        <v>139</v>
      </c>
      <c r="K6" s="153" t="s">
        <v>49</v>
      </c>
      <c r="L6" s="153" t="s">
        <v>9</v>
      </c>
      <c r="M6" s="153" t="s">
        <v>8</v>
      </c>
      <c r="N6" s="152" t="s">
        <v>55</v>
      </c>
      <c r="O6" s="154" t="s">
        <v>139</v>
      </c>
      <c r="P6" s="153" t="s">
        <v>49</v>
      </c>
    </row>
    <row r="7" spans="1:16" ht="12.75">
      <c r="A7" s="294"/>
      <c r="B7" s="294"/>
      <c r="C7" s="47"/>
      <c r="D7" s="155">
        <f>'2.  Average Daily Census '!$C$13</f>
        <v>769</v>
      </c>
      <c r="E7" s="48"/>
      <c r="F7" s="48"/>
      <c r="G7" s="45" t="s">
        <v>61</v>
      </c>
      <c r="H7" s="45" t="s">
        <v>61</v>
      </c>
      <c r="I7" s="45" t="s">
        <v>61</v>
      </c>
      <c r="J7" s="47"/>
      <c r="K7" s="8" t="s">
        <v>50</v>
      </c>
      <c r="L7" s="8" t="s">
        <v>61</v>
      </c>
      <c r="M7" s="8" t="s">
        <v>61</v>
      </c>
      <c r="N7" s="45" t="s">
        <v>61</v>
      </c>
      <c r="O7" s="49"/>
      <c r="P7" s="8" t="s">
        <v>50</v>
      </c>
    </row>
    <row r="8" spans="1:16" ht="19.5" customHeight="1">
      <c r="A8" s="164" t="s">
        <v>169</v>
      </c>
      <c r="B8" s="63" t="s">
        <v>170</v>
      </c>
      <c r="C8" s="157">
        <v>52560</v>
      </c>
      <c r="D8" s="158">
        <f>C8/365</f>
        <v>144</v>
      </c>
      <c r="E8" s="159">
        <v>200</v>
      </c>
      <c r="F8" s="158">
        <f>E8/D8*24</f>
        <v>33.33333333333333</v>
      </c>
      <c r="G8" s="159">
        <v>100</v>
      </c>
      <c r="H8" s="159">
        <v>850</v>
      </c>
      <c r="I8" s="158">
        <f>H8/D7*D8</f>
        <v>159.16775032509753</v>
      </c>
      <c r="J8" s="160">
        <f>G8/I8*24</f>
        <v>15.07843137254902</v>
      </c>
      <c r="K8" s="157" t="s">
        <v>98</v>
      </c>
      <c r="L8" s="157">
        <v>100</v>
      </c>
      <c r="M8" s="157">
        <v>875</v>
      </c>
      <c r="N8" s="158">
        <f>M8/D7*D8</f>
        <v>163.84915474642395</v>
      </c>
      <c r="O8" s="161">
        <f>L8/N8*24</f>
        <v>14.647619047619045</v>
      </c>
      <c r="P8" s="147" t="s">
        <v>99</v>
      </c>
    </row>
    <row r="9" spans="3:16" ht="12.75">
      <c r="C9"/>
      <c r="J9"/>
      <c r="K9"/>
      <c r="L9"/>
      <c r="M9"/>
      <c r="P9"/>
    </row>
    <row r="10" spans="1:16" ht="15.75">
      <c r="A10" s="12" t="s">
        <v>30</v>
      </c>
      <c r="C10"/>
      <c r="J10"/>
      <c r="K10"/>
      <c r="L10"/>
      <c r="M10"/>
      <c r="P10"/>
    </row>
    <row r="11" spans="1:16" ht="12.75">
      <c r="A11" s="47"/>
      <c r="B11" s="47"/>
      <c r="C11" s="300" t="s">
        <v>127</v>
      </c>
      <c r="D11" s="301"/>
      <c r="E11" s="301"/>
      <c r="F11" s="301"/>
      <c r="G11" s="300" t="s">
        <v>129</v>
      </c>
      <c r="H11" s="301"/>
      <c r="I11" s="301"/>
      <c r="J11" s="301"/>
      <c r="K11" s="301"/>
      <c r="L11" s="300" t="s">
        <v>130</v>
      </c>
      <c r="M11" s="300"/>
      <c r="N11" s="300"/>
      <c r="O11" s="300"/>
      <c r="P11" s="300"/>
    </row>
    <row r="12" spans="1:16" ht="95.25" customHeight="1">
      <c r="A12" s="148" t="s">
        <v>47</v>
      </c>
      <c r="B12" s="149" t="s">
        <v>166</v>
      </c>
      <c r="C12" s="150" t="s">
        <v>18</v>
      </c>
      <c r="D12" s="151" t="s">
        <v>2</v>
      </c>
      <c r="E12" s="151" t="s">
        <v>48</v>
      </c>
      <c r="F12" s="151" t="s">
        <v>6</v>
      </c>
      <c r="G12" s="152" t="s">
        <v>9</v>
      </c>
      <c r="H12" s="152" t="s">
        <v>8</v>
      </c>
      <c r="I12" s="152" t="s">
        <v>55</v>
      </c>
      <c r="J12" s="153" t="s">
        <v>139</v>
      </c>
      <c r="K12" s="153" t="s">
        <v>49</v>
      </c>
      <c r="L12" s="153" t="s">
        <v>9</v>
      </c>
      <c r="M12" s="153" t="s">
        <v>8</v>
      </c>
      <c r="N12" s="152" t="s">
        <v>55</v>
      </c>
      <c r="O12" s="154" t="s">
        <v>139</v>
      </c>
      <c r="P12" s="153" t="s">
        <v>49</v>
      </c>
    </row>
    <row r="13" spans="1:16" ht="12.75">
      <c r="A13" s="294"/>
      <c r="B13" s="294"/>
      <c r="C13" s="47"/>
      <c r="D13" s="155">
        <f>'2.  Average Daily Census '!$C$13</f>
        <v>769</v>
      </c>
      <c r="E13" s="48"/>
      <c r="F13" s="48"/>
      <c r="G13" s="45" t="s">
        <v>61</v>
      </c>
      <c r="H13" s="45" t="s">
        <v>61</v>
      </c>
      <c r="I13" s="45" t="s">
        <v>61</v>
      </c>
      <c r="J13" s="47"/>
      <c r="K13" s="8" t="s">
        <v>50</v>
      </c>
      <c r="L13" s="8" t="s">
        <v>61</v>
      </c>
      <c r="M13" s="8" t="s">
        <v>61</v>
      </c>
      <c r="N13" s="45" t="s">
        <v>61</v>
      </c>
      <c r="O13" s="49"/>
      <c r="P13" s="8" t="s">
        <v>50</v>
      </c>
    </row>
    <row r="14" spans="1:16" ht="14.25">
      <c r="A14" s="163" t="s">
        <v>202</v>
      </c>
      <c r="B14" s="63" t="s">
        <v>203</v>
      </c>
      <c r="C14" s="157">
        <v>70000</v>
      </c>
      <c r="D14" s="158">
        <f>C14/365</f>
        <v>191.78082191780823</v>
      </c>
      <c r="E14" s="159">
        <v>4900</v>
      </c>
      <c r="F14" s="158">
        <f>E14/D14*24</f>
        <v>613.2</v>
      </c>
      <c r="G14" s="159">
        <v>4900</v>
      </c>
      <c r="H14" s="159">
        <v>769</v>
      </c>
      <c r="I14" s="158">
        <f>H14/D13*D14</f>
        <v>191.78082191780823</v>
      </c>
      <c r="J14" s="160">
        <f>G14/I14*24</f>
        <v>613.2</v>
      </c>
      <c r="K14" s="157" t="s">
        <v>121</v>
      </c>
      <c r="L14" s="157">
        <v>4900</v>
      </c>
      <c r="M14" s="157">
        <v>875</v>
      </c>
      <c r="N14" s="158">
        <f>M14/D13*D14</f>
        <v>218.2161497764398</v>
      </c>
      <c r="O14" s="161">
        <f>L14/N14*24</f>
        <v>538.9151999999999</v>
      </c>
      <c r="P14" s="147" t="s">
        <v>99</v>
      </c>
    </row>
    <row r="15" spans="3:16" ht="12.75">
      <c r="C15"/>
      <c r="J15"/>
      <c r="K15"/>
      <c r="L15"/>
      <c r="M15"/>
      <c r="P15"/>
    </row>
    <row r="16" spans="1:16" ht="15.75">
      <c r="A16" s="12" t="s">
        <v>32</v>
      </c>
      <c r="C16"/>
      <c r="J16"/>
      <c r="K16"/>
      <c r="L16"/>
      <c r="M16"/>
      <c r="P16"/>
    </row>
    <row r="17" spans="1:16" ht="12.75">
      <c r="A17" s="47"/>
      <c r="B17" s="47"/>
      <c r="C17" s="300" t="s">
        <v>127</v>
      </c>
      <c r="D17" s="301"/>
      <c r="E17" s="301"/>
      <c r="F17" s="301"/>
      <c r="G17" s="300" t="s">
        <v>129</v>
      </c>
      <c r="H17" s="301"/>
      <c r="I17" s="301"/>
      <c r="J17" s="301"/>
      <c r="K17" s="301"/>
      <c r="L17" s="300" t="s">
        <v>130</v>
      </c>
      <c r="M17" s="300"/>
      <c r="N17" s="300"/>
      <c r="O17" s="300"/>
      <c r="P17" s="300"/>
    </row>
    <row r="18" spans="1:16" ht="81" customHeight="1">
      <c r="A18" s="148" t="s">
        <v>47</v>
      </c>
      <c r="B18" s="149" t="s">
        <v>166</v>
      </c>
      <c r="C18" s="150" t="s">
        <v>18</v>
      </c>
      <c r="D18" s="151" t="s">
        <v>2</v>
      </c>
      <c r="E18" s="151" t="s">
        <v>48</v>
      </c>
      <c r="F18" s="151" t="s">
        <v>6</v>
      </c>
      <c r="G18" s="152" t="s">
        <v>9</v>
      </c>
      <c r="H18" s="152" t="s">
        <v>8</v>
      </c>
      <c r="I18" s="152" t="s">
        <v>55</v>
      </c>
      <c r="J18" s="153" t="s">
        <v>139</v>
      </c>
      <c r="K18" s="153" t="s">
        <v>49</v>
      </c>
      <c r="L18" s="153" t="s">
        <v>9</v>
      </c>
      <c r="M18" s="153" t="s">
        <v>8</v>
      </c>
      <c r="N18" s="152" t="s">
        <v>55</v>
      </c>
      <c r="O18" s="154" t="s">
        <v>139</v>
      </c>
      <c r="P18" s="153" t="s">
        <v>49</v>
      </c>
    </row>
    <row r="19" spans="1:16" ht="12.75">
      <c r="A19" s="294"/>
      <c r="B19" s="294"/>
      <c r="C19" s="47"/>
      <c r="D19" s="155">
        <f>'2.  Average Daily Census '!$C$13</f>
        <v>769</v>
      </c>
      <c r="E19" s="48"/>
      <c r="F19" s="48"/>
      <c r="G19" s="45" t="s">
        <v>61</v>
      </c>
      <c r="H19" s="45" t="s">
        <v>61</v>
      </c>
      <c r="I19" s="45" t="s">
        <v>61</v>
      </c>
      <c r="J19" s="47"/>
      <c r="K19" s="8" t="s">
        <v>50</v>
      </c>
      <c r="L19" s="8" t="s">
        <v>61</v>
      </c>
      <c r="M19" s="8" t="s">
        <v>61</v>
      </c>
      <c r="N19" s="45" t="s">
        <v>61</v>
      </c>
      <c r="O19" s="49"/>
      <c r="P19" s="8" t="s">
        <v>50</v>
      </c>
    </row>
    <row r="20" spans="1:16" ht="14.25">
      <c r="A20" s="87" t="s">
        <v>33</v>
      </c>
      <c r="B20" s="63" t="s">
        <v>168</v>
      </c>
      <c r="C20" s="157">
        <v>350000</v>
      </c>
      <c r="D20" s="158">
        <f>C20/365</f>
        <v>958.9041095890411</v>
      </c>
      <c r="E20" s="159">
        <v>2000</v>
      </c>
      <c r="F20" s="158">
        <f>E20/D20*24</f>
        <v>50.057142857142864</v>
      </c>
      <c r="G20" s="159">
        <v>1800</v>
      </c>
      <c r="H20" s="159">
        <v>650</v>
      </c>
      <c r="I20" s="158">
        <f>H20/D19*D20</f>
        <v>810.517127741062</v>
      </c>
      <c r="J20" s="160">
        <f>G20/I20*24</f>
        <v>53.2993054945055</v>
      </c>
      <c r="K20" s="157" t="s">
        <v>98</v>
      </c>
      <c r="L20" s="157">
        <v>1800</v>
      </c>
      <c r="M20" s="157">
        <v>875</v>
      </c>
      <c r="N20" s="158">
        <f>M20/D19*D20</f>
        <v>1091.080748882199</v>
      </c>
      <c r="O20" s="161">
        <f>L20/N20*24</f>
        <v>39.59376979591836</v>
      </c>
      <c r="P20" s="147" t="s">
        <v>99</v>
      </c>
    </row>
    <row r="21" spans="3:16" ht="12.75">
      <c r="C21"/>
      <c r="J21"/>
      <c r="K21"/>
      <c r="L21"/>
      <c r="M21"/>
      <c r="P21"/>
    </row>
    <row r="22" spans="1:16" ht="15.75">
      <c r="A22" s="12" t="s">
        <v>97</v>
      </c>
      <c r="C22"/>
      <c r="J22"/>
      <c r="K22"/>
      <c r="L22"/>
      <c r="M22"/>
      <c r="P22"/>
    </row>
    <row r="23" spans="1:16" ht="12.75">
      <c r="A23" s="47"/>
      <c r="B23" s="47"/>
      <c r="C23" s="300" t="s">
        <v>127</v>
      </c>
      <c r="D23" s="301"/>
      <c r="E23" s="301"/>
      <c r="F23" s="301"/>
      <c r="G23" s="300" t="s">
        <v>129</v>
      </c>
      <c r="H23" s="301"/>
      <c r="I23" s="301"/>
      <c r="J23" s="301"/>
      <c r="K23" s="301"/>
      <c r="L23" s="300" t="s">
        <v>130</v>
      </c>
      <c r="M23" s="300"/>
      <c r="N23" s="300"/>
      <c r="O23" s="300"/>
      <c r="P23" s="300"/>
    </row>
    <row r="24" spans="1:16" ht="81" customHeight="1">
      <c r="A24" s="148" t="s">
        <v>47</v>
      </c>
      <c r="B24" s="149" t="s">
        <v>166</v>
      </c>
      <c r="C24" s="150" t="s">
        <v>18</v>
      </c>
      <c r="D24" s="151" t="s">
        <v>2</v>
      </c>
      <c r="E24" s="151" t="s">
        <v>48</v>
      </c>
      <c r="F24" s="151" t="s">
        <v>6</v>
      </c>
      <c r="G24" s="152" t="s">
        <v>9</v>
      </c>
      <c r="H24" s="152" t="s">
        <v>8</v>
      </c>
      <c r="I24" s="152" t="s">
        <v>55</v>
      </c>
      <c r="J24" s="153" t="s">
        <v>139</v>
      </c>
      <c r="K24" s="153" t="s">
        <v>49</v>
      </c>
      <c r="L24" s="153" t="s">
        <v>9</v>
      </c>
      <c r="M24" s="153" t="s">
        <v>8</v>
      </c>
      <c r="N24" s="152" t="s">
        <v>55</v>
      </c>
      <c r="O24" s="154" t="s">
        <v>139</v>
      </c>
      <c r="P24" s="153" t="s">
        <v>49</v>
      </c>
    </row>
    <row r="25" spans="1:16" ht="12.75">
      <c r="A25" s="294"/>
      <c r="B25" s="294"/>
      <c r="C25" s="47"/>
      <c r="D25" s="155">
        <f>'2.  Average Daily Census '!$C$13</f>
        <v>769</v>
      </c>
      <c r="E25" s="48"/>
      <c r="F25" s="48"/>
      <c r="G25" s="45" t="s">
        <v>61</v>
      </c>
      <c r="H25" s="45" t="s">
        <v>61</v>
      </c>
      <c r="I25" s="45" t="s">
        <v>61</v>
      </c>
      <c r="J25" s="47"/>
      <c r="K25" s="8" t="s">
        <v>50</v>
      </c>
      <c r="L25" s="8" t="s">
        <v>61</v>
      </c>
      <c r="M25" s="8" t="s">
        <v>61</v>
      </c>
      <c r="N25" s="45" t="s">
        <v>61</v>
      </c>
      <c r="O25" s="49"/>
      <c r="P25" s="8" t="s">
        <v>50</v>
      </c>
    </row>
    <row r="26" spans="1:16" ht="15">
      <c r="A26" s="162" t="s">
        <v>37</v>
      </c>
      <c r="B26" s="63" t="s">
        <v>201</v>
      </c>
      <c r="C26" s="157">
        <v>25550</v>
      </c>
      <c r="D26" s="158">
        <f>C26/365</f>
        <v>70</v>
      </c>
      <c r="E26" s="159">
        <v>70</v>
      </c>
      <c r="F26" s="158">
        <f>E26/D26*24</f>
        <v>24</v>
      </c>
      <c r="G26" s="159">
        <v>100</v>
      </c>
      <c r="H26" s="159">
        <v>749</v>
      </c>
      <c r="I26" s="158">
        <f>H26/D25*D26</f>
        <v>68.17945383615084</v>
      </c>
      <c r="J26" s="160">
        <f>G26/I26*24</f>
        <v>35.201220675185965</v>
      </c>
      <c r="K26" s="157" t="s">
        <v>98</v>
      </c>
      <c r="L26" s="157">
        <v>100</v>
      </c>
      <c r="M26" s="157">
        <v>875</v>
      </c>
      <c r="N26" s="158">
        <f>M26/D25*D26</f>
        <v>79.64889466840053</v>
      </c>
      <c r="O26" s="161">
        <f>L26/N26*24</f>
        <v>30.132244897959183</v>
      </c>
      <c r="P26" s="147" t="s">
        <v>99</v>
      </c>
    </row>
    <row r="27" spans="3:16" ht="12.75">
      <c r="C27"/>
      <c r="J27"/>
      <c r="K27"/>
      <c r="L27"/>
      <c r="M27"/>
      <c r="P27"/>
    </row>
    <row r="28" spans="1:16" ht="15.75">
      <c r="A28" s="12" t="s">
        <v>96</v>
      </c>
      <c r="C28"/>
      <c r="J28"/>
      <c r="K28"/>
      <c r="L28"/>
      <c r="M28"/>
      <c r="P28"/>
    </row>
    <row r="29" spans="1:16" ht="12.75">
      <c r="A29" s="47"/>
      <c r="B29" s="47"/>
      <c r="C29" s="300" t="s">
        <v>127</v>
      </c>
      <c r="D29" s="301"/>
      <c r="E29" s="301"/>
      <c r="F29" s="301"/>
      <c r="G29" s="300" t="s">
        <v>129</v>
      </c>
      <c r="H29" s="301"/>
      <c r="I29" s="301"/>
      <c r="J29" s="301"/>
      <c r="K29" s="301"/>
      <c r="L29" s="300" t="s">
        <v>130</v>
      </c>
      <c r="M29" s="300"/>
      <c r="N29" s="300"/>
      <c r="O29" s="300"/>
      <c r="P29" s="300"/>
    </row>
    <row r="30" spans="1:16" ht="81" customHeight="1">
      <c r="A30" s="148" t="s">
        <v>47</v>
      </c>
      <c r="B30" s="149" t="s">
        <v>166</v>
      </c>
      <c r="C30" s="150" t="s">
        <v>18</v>
      </c>
      <c r="D30" s="151" t="s">
        <v>2</v>
      </c>
      <c r="E30" s="151" t="s">
        <v>48</v>
      </c>
      <c r="F30" s="151" t="s">
        <v>6</v>
      </c>
      <c r="G30" s="152" t="s">
        <v>9</v>
      </c>
      <c r="H30" s="152" t="s">
        <v>8</v>
      </c>
      <c r="I30" s="152" t="s">
        <v>55</v>
      </c>
      <c r="J30" s="153" t="s">
        <v>139</v>
      </c>
      <c r="K30" s="153" t="s">
        <v>49</v>
      </c>
      <c r="L30" s="153" t="s">
        <v>9</v>
      </c>
      <c r="M30" s="153" t="s">
        <v>8</v>
      </c>
      <c r="N30" s="152" t="s">
        <v>55</v>
      </c>
      <c r="O30" s="154" t="s">
        <v>139</v>
      </c>
      <c r="P30" s="153" t="s">
        <v>49</v>
      </c>
    </row>
    <row r="31" spans="1:16" ht="12.75">
      <c r="A31" s="294"/>
      <c r="B31" s="294"/>
      <c r="C31" s="47"/>
      <c r="D31" s="155">
        <f>'2.  Average Daily Census '!$C$13</f>
        <v>769</v>
      </c>
      <c r="E31" s="48"/>
      <c r="F31" s="48"/>
      <c r="G31" s="45" t="s">
        <v>61</v>
      </c>
      <c r="H31" s="45" t="s">
        <v>61</v>
      </c>
      <c r="I31" s="45" t="s">
        <v>61</v>
      </c>
      <c r="J31" s="47"/>
      <c r="K31" s="8" t="s">
        <v>50</v>
      </c>
      <c r="L31" s="8" t="s">
        <v>61</v>
      </c>
      <c r="M31" s="8" t="s">
        <v>61</v>
      </c>
      <c r="N31" s="45" t="s">
        <v>61</v>
      </c>
      <c r="O31" s="49"/>
      <c r="P31" s="8" t="s">
        <v>50</v>
      </c>
    </row>
    <row r="32" spans="1:16" ht="14.25">
      <c r="A32" s="87" t="s">
        <v>113</v>
      </c>
      <c r="B32" s="63" t="s">
        <v>170</v>
      </c>
      <c r="C32" s="157">
        <v>25000</v>
      </c>
      <c r="D32" s="158">
        <f>C32/365</f>
        <v>68.4931506849315</v>
      </c>
      <c r="E32" s="159">
        <v>100</v>
      </c>
      <c r="F32" s="158">
        <f>E32/D32*24</f>
        <v>35.04</v>
      </c>
      <c r="G32" s="159">
        <v>100</v>
      </c>
      <c r="H32" s="159">
        <v>749</v>
      </c>
      <c r="I32" s="158">
        <f>H32/D31*D32</f>
        <v>66.71179436022588</v>
      </c>
      <c r="J32" s="160">
        <f>G32/I32*24</f>
        <v>35.97564753004005</v>
      </c>
      <c r="K32" s="157" t="s">
        <v>98</v>
      </c>
      <c r="L32" s="157">
        <v>100</v>
      </c>
      <c r="M32" s="157">
        <v>875</v>
      </c>
      <c r="N32" s="158">
        <f>M32/D31*D32</f>
        <v>77.93433920587135</v>
      </c>
      <c r="O32" s="161">
        <f>L32/N32*24</f>
        <v>30.795154285714286</v>
      </c>
      <c r="P32" s="147" t="s">
        <v>99</v>
      </c>
    </row>
    <row r="33" spans="3:16" ht="12.75">
      <c r="C33"/>
      <c r="J33"/>
      <c r="K33"/>
      <c r="L33"/>
      <c r="M33"/>
      <c r="P33"/>
    </row>
    <row r="34" spans="1:16" ht="15.75">
      <c r="A34" s="12" t="s">
        <v>44</v>
      </c>
      <c r="C34"/>
      <c r="J34"/>
      <c r="K34"/>
      <c r="L34"/>
      <c r="M34"/>
      <c r="P34"/>
    </row>
    <row r="35" spans="1:16" ht="12.75">
      <c r="A35" s="47"/>
      <c r="B35" s="47"/>
      <c r="C35" s="300" t="s">
        <v>127</v>
      </c>
      <c r="D35" s="301"/>
      <c r="E35" s="301"/>
      <c r="F35" s="301"/>
      <c r="G35" s="300" t="s">
        <v>129</v>
      </c>
      <c r="H35" s="301"/>
      <c r="I35" s="301"/>
      <c r="J35" s="301"/>
      <c r="K35" s="301"/>
      <c r="L35" s="300" t="s">
        <v>130</v>
      </c>
      <c r="M35" s="300"/>
      <c r="N35" s="300"/>
      <c r="O35" s="300"/>
      <c r="P35" s="300"/>
    </row>
    <row r="36" spans="1:16" ht="81" customHeight="1">
      <c r="A36" s="148" t="s">
        <v>47</v>
      </c>
      <c r="B36" s="149" t="s">
        <v>166</v>
      </c>
      <c r="C36" s="150" t="s">
        <v>18</v>
      </c>
      <c r="D36" s="151" t="s">
        <v>2</v>
      </c>
      <c r="E36" s="151" t="s">
        <v>48</v>
      </c>
      <c r="F36" s="151" t="s">
        <v>6</v>
      </c>
      <c r="G36" s="152" t="s">
        <v>9</v>
      </c>
      <c r="H36" s="152" t="s">
        <v>8</v>
      </c>
      <c r="I36" s="152" t="s">
        <v>55</v>
      </c>
      <c r="J36" s="153" t="s">
        <v>139</v>
      </c>
      <c r="K36" s="153" t="s">
        <v>49</v>
      </c>
      <c r="L36" s="153" t="s">
        <v>9</v>
      </c>
      <c r="M36" s="153" t="s">
        <v>8</v>
      </c>
      <c r="N36" s="152" t="s">
        <v>55</v>
      </c>
      <c r="O36" s="154" t="s">
        <v>139</v>
      </c>
      <c r="P36" s="153" t="s">
        <v>49</v>
      </c>
    </row>
    <row r="37" spans="1:16" ht="12.75">
      <c r="A37" s="294"/>
      <c r="B37" s="294"/>
      <c r="C37" s="47"/>
      <c r="D37" s="155">
        <f>'2.  Average Daily Census '!$C$13</f>
        <v>769</v>
      </c>
      <c r="E37" s="48"/>
      <c r="F37" s="48"/>
      <c r="G37" s="45" t="s">
        <v>61</v>
      </c>
      <c r="H37" s="45" t="s">
        <v>61</v>
      </c>
      <c r="I37" s="45" t="s">
        <v>61</v>
      </c>
      <c r="J37" s="47"/>
      <c r="K37" s="8" t="s">
        <v>50</v>
      </c>
      <c r="L37" s="8" t="s">
        <v>61</v>
      </c>
      <c r="M37" s="8" t="s">
        <v>61</v>
      </c>
      <c r="N37" s="45" t="s">
        <v>61</v>
      </c>
      <c r="O37" s="49"/>
      <c r="P37" s="8" t="s">
        <v>50</v>
      </c>
    </row>
    <row r="38" spans="1:16" ht="15">
      <c r="A38" s="162" t="s">
        <v>43</v>
      </c>
      <c r="B38" s="63" t="s">
        <v>67</v>
      </c>
      <c r="C38" s="157">
        <v>2938</v>
      </c>
      <c r="D38" s="158">
        <f>C38/365</f>
        <v>8.04931506849315</v>
      </c>
      <c r="E38" s="159">
        <v>119</v>
      </c>
      <c r="F38" s="158">
        <f>E38/D38*24</f>
        <v>354.8127978216474</v>
      </c>
      <c r="G38" s="159">
        <v>100</v>
      </c>
      <c r="H38" s="159">
        <v>749</v>
      </c>
      <c r="I38" s="158">
        <f>H38/D37*D38</f>
        <v>7.8399700732137445</v>
      </c>
      <c r="J38" s="160">
        <f>G38/I38*24</f>
        <v>306.1236175122537</v>
      </c>
      <c r="K38" s="157" t="s">
        <v>98</v>
      </c>
      <c r="L38" s="157">
        <v>100</v>
      </c>
      <c r="M38" s="157">
        <v>875</v>
      </c>
      <c r="N38" s="158">
        <f>M38/D37*D38</f>
        <v>9.158843543474003</v>
      </c>
      <c r="O38" s="161">
        <f>L38/N38*24</f>
        <v>262.04181659048913</v>
      </c>
      <c r="P38" s="147" t="s">
        <v>99</v>
      </c>
    </row>
    <row r="39" spans="3:16" ht="12.75">
      <c r="C39"/>
      <c r="J39"/>
      <c r="K39"/>
      <c r="L39"/>
      <c r="M39"/>
      <c r="P39"/>
    </row>
    <row r="40" spans="1:16" ht="15.75">
      <c r="A40" s="12" t="s">
        <v>179</v>
      </c>
      <c r="C40"/>
      <c r="J40"/>
      <c r="K40"/>
      <c r="L40"/>
      <c r="M40"/>
      <c r="P40"/>
    </row>
    <row r="41" spans="1:16" ht="12.75">
      <c r="A41" s="47"/>
      <c r="B41" s="47"/>
      <c r="C41" s="300" t="s">
        <v>127</v>
      </c>
      <c r="D41" s="301"/>
      <c r="E41" s="301"/>
      <c r="F41" s="301"/>
      <c r="G41" s="300" t="s">
        <v>129</v>
      </c>
      <c r="H41" s="301"/>
      <c r="I41" s="301"/>
      <c r="J41" s="301"/>
      <c r="K41" s="301"/>
      <c r="L41" s="300" t="s">
        <v>130</v>
      </c>
      <c r="M41" s="300"/>
      <c r="N41" s="300"/>
      <c r="O41" s="300"/>
      <c r="P41" s="300"/>
    </row>
    <row r="42" spans="1:16" ht="91.5" customHeight="1">
      <c r="A42" s="148" t="s">
        <v>47</v>
      </c>
      <c r="B42" s="149" t="s">
        <v>166</v>
      </c>
      <c r="C42" s="150" t="s">
        <v>18</v>
      </c>
      <c r="D42" s="151" t="s">
        <v>2</v>
      </c>
      <c r="E42" s="151" t="s">
        <v>48</v>
      </c>
      <c r="F42" s="151" t="s">
        <v>6</v>
      </c>
      <c r="G42" s="152" t="s">
        <v>9</v>
      </c>
      <c r="H42" s="152" t="s">
        <v>8</v>
      </c>
      <c r="I42" s="152" t="s">
        <v>55</v>
      </c>
      <c r="J42" s="153" t="s">
        <v>139</v>
      </c>
      <c r="K42" s="153" t="s">
        <v>49</v>
      </c>
      <c r="L42" s="153" t="s">
        <v>9</v>
      </c>
      <c r="M42" s="153" t="s">
        <v>8</v>
      </c>
      <c r="N42" s="152" t="s">
        <v>55</v>
      </c>
      <c r="O42" s="154" t="s">
        <v>139</v>
      </c>
      <c r="P42" s="153" t="s">
        <v>49</v>
      </c>
    </row>
    <row r="43" spans="1:16" ht="12.75">
      <c r="A43" s="294"/>
      <c r="B43" s="294"/>
      <c r="C43" s="47"/>
      <c r="D43" s="155">
        <f>'2.  Average Daily Census '!$C$13</f>
        <v>769</v>
      </c>
      <c r="E43" s="48"/>
      <c r="F43" s="48"/>
      <c r="G43" s="45" t="s">
        <v>61</v>
      </c>
      <c r="H43" s="45" t="s">
        <v>61</v>
      </c>
      <c r="I43" s="45" t="s">
        <v>61</v>
      </c>
      <c r="J43" s="47"/>
      <c r="K43" s="8" t="s">
        <v>50</v>
      </c>
      <c r="L43" s="8" t="s">
        <v>61</v>
      </c>
      <c r="M43" s="8" t="s">
        <v>61</v>
      </c>
      <c r="N43" s="45" t="s">
        <v>61</v>
      </c>
      <c r="O43" s="49"/>
      <c r="P43" s="8" t="s">
        <v>50</v>
      </c>
    </row>
    <row r="44" spans="1:16" ht="14.25">
      <c r="A44" s="156" t="s">
        <v>189</v>
      </c>
      <c r="B44" s="86" t="s">
        <v>167</v>
      </c>
      <c r="C44" s="157">
        <v>100000</v>
      </c>
      <c r="D44" s="158">
        <f>C44/365</f>
        <v>273.972602739726</v>
      </c>
      <c r="E44" s="159">
        <v>400</v>
      </c>
      <c r="F44" s="158">
        <f>E44/D44*24</f>
        <v>35.04</v>
      </c>
      <c r="G44" s="159">
        <v>100</v>
      </c>
      <c r="H44" s="159">
        <v>749</v>
      </c>
      <c r="I44" s="158">
        <f>H44/D43*D44</f>
        <v>266.8471774409035</v>
      </c>
      <c r="J44" s="160">
        <f>G44/I44*24</f>
        <v>8.993911882510012</v>
      </c>
      <c r="K44" s="157" t="s">
        <v>98</v>
      </c>
      <c r="L44" s="157">
        <v>100</v>
      </c>
      <c r="M44" s="157">
        <v>875</v>
      </c>
      <c r="N44" s="158">
        <f>M44/D43*D44</f>
        <v>311.7373568234854</v>
      </c>
      <c r="O44" s="161">
        <f>L44/N44*24</f>
        <v>7.6987885714285715</v>
      </c>
      <c r="P44" s="147" t="s">
        <v>99</v>
      </c>
    </row>
    <row r="46" spans="1:11" ht="14.25">
      <c r="A46" s="296" t="s">
        <v>142</v>
      </c>
      <c r="B46" s="297"/>
      <c r="C46" s="297"/>
      <c r="D46" s="297"/>
      <c r="E46" s="297"/>
      <c r="F46" s="297"/>
      <c r="G46" s="297"/>
      <c r="H46" s="218"/>
      <c r="I46" s="50"/>
      <c r="J46" s="50"/>
      <c r="K46" s="50"/>
    </row>
    <row r="47" spans="1:2" ht="16.5">
      <c r="A47" s="61" t="s">
        <v>162</v>
      </c>
      <c r="B47" s="64"/>
    </row>
  </sheetData>
  <sheetProtection/>
  <mergeCells count="35">
    <mergeCell ref="L5:P5"/>
    <mergeCell ref="A3:B3"/>
    <mergeCell ref="C29:F29"/>
    <mergeCell ref="C35:F35"/>
    <mergeCell ref="G35:K35"/>
    <mergeCell ref="C17:F17"/>
    <mergeCell ref="A31:B31"/>
    <mergeCell ref="G29:K29"/>
    <mergeCell ref="A25:B25"/>
    <mergeCell ref="C41:F41"/>
    <mergeCell ref="G41:K41"/>
    <mergeCell ref="L41:P41"/>
    <mergeCell ref="G17:K17"/>
    <mergeCell ref="L17:P17"/>
    <mergeCell ref="C23:F23"/>
    <mergeCell ref="G23:K23"/>
    <mergeCell ref="L23:P23"/>
    <mergeCell ref="L35:P35"/>
    <mergeCell ref="L29:P29"/>
    <mergeCell ref="A46:G46"/>
    <mergeCell ref="A1:P1"/>
    <mergeCell ref="C11:F11"/>
    <mergeCell ref="G11:K11"/>
    <mergeCell ref="L11:P11"/>
    <mergeCell ref="A2:P2"/>
    <mergeCell ref="C4:F4"/>
    <mergeCell ref="G4:P4"/>
    <mergeCell ref="C5:F5"/>
    <mergeCell ref="G5:K5"/>
    <mergeCell ref="A37:B37"/>
    <mergeCell ref="A43:B43"/>
    <mergeCell ref="A4:B4"/>
    <mergeCell ref="A7:B7"/>
    <mergeCell ref="A13:B13"/>
    <mergeCell ref="A19:B19"/>
  </mergeCells>
  <printOptions horizontalCentered="1"/>
  <pageMargins left="0.25" right="0.25" top="0.45" bottom="0.75" header="0.5" footer="0.5"/>
  <pageSetup fitToHeight="1" fitToWidth="1" horizontalDpi="600" verticalDpi="600" orientation="landscape" scale="10" r:id="rId1"/>
  <headerFooter alignWithMargins="0">
    <oddFooter>&amp;L&amp;8&amp;K000000&amp;F&amp;C&amp;8© SMS, Inc., 2021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F30"/>
  <sheetViews>
    <sheetView tabSelected="1" zoomScalePageLayoutView="0" workbookViewId="0" topLeftCell="A1">
      <selection activeCell="U44" sqref="U44"/>
    </sheetView>
  </sheetViews>
  <sheetFormatPr defaultColWidth="11.421875" defaultRowHeight="12.75" outlineLevelCol="1"/>
  <cols>
    <col min="1" max="1" width="17.7109375" style="89" customWidth="1"/>
    <col min="2" max="2" width="16.421875" style="96" customWidth="1"/>
    <col min="3" max="5" width="10.7109375" style="88" customWidth="1" outlineLevel="1"/>
    <col min="6" max="6" width="14.7109375" style="88" customWidth="1"/>
    <col min="7" max="10" width="10.7109375" style="88" hidden="1" customWidth="1" outlineLevel="1"/>
    <col min="11" max="11" width="15.7109375" style="88" customWidth="1" collapsed="1"/>
    <col min="12" max="15" width="10.7109375" style="88" hidden="1" customWidth="1" outlineLevel="1"/>
    <col min="16" max="16" width="15.7109375" style="88" customWidth="1" collapsed="1"/>
    <col min="17" max="20" width="10.7109375" style="88" hidden="1" customWidth="1" outlineLevel="1"/>
    <col min="21" max="21" width="15.7109375" style="88" customWidth="1" collapsed="1"/>
    <col min="22" max="25" width="10.7109375" style="88" hidden="1" customWidth="1" outlineLevel="1"/>
    <col min="26" max="26" width="15.7109375" style="88" customWidth="1" collapsed="1"/>
    <col min="27" max="27" width="5.140625" style="88" hidden="1" customWidth="1" outlineLevel="1"/>
    <col min="28" max="28" width="8.140625" style="88" hidden="1" customWidth="1" outlineLevel="1"/>
    <col min="29" max="29" width="10.00390625" style="88" hidden="1" customWidth="1" outlineLevel="1"/>
    <col min="30" max="30" width="13.421875" style="88" customWidth="1" outlineLevel="1"/>
    <col min="31" max="31" width="15.7109375" style="88" customWidth="1"/>
    <col min="32" max="16384" width="11.421875" style="89" customWidth="1"/>
  </cols>
  <sheetData>
    <row r="1" spans="1:31" ht="15">
      <c r="A1" s="312" t="s">
        <v>369</v>
      </c>
      <c r="B1" s="312"/>
      <c r="C1" s="312"/>
      <c r="D1" s="312"/>
      <c r="E1" s="312"/>
      <c r="F1" s="312"/>
      <c r="G1" s="312"/>
      <c r="H1" s="312"/>
      <c r="I1" s="313"/>
      <c r="J1" s="313"/>
      <c r="K1" s="313"/>
      <c r="L1" s="313"/>
      <c r="M1" s="313"/>
      <c r="N1" s="313"/>
      <c r="O1" s="313"/>
      <c r="P1" s="313"/>
      <c r="Q1" s="313"/>
      <c r="R1" s="313"/>
      <c r="S1" s="313"/>
      <c r="T1" s="313"/>
      <c r="U1" s="313"/>
      <c r="V1" s="313"/>
      <c r="W1" s="313"/>
      <c r="X1" s="313"/>
      <c r="Y1" s="313"/>
      <c r="Z1" s="313"/>
      <c r="AA1" s="313"/>
      <c r="AB1" s="313"/>
      <c r="AC1" s="313"/>
      <c r="AD1" s="313"/>
      <c r="AE1" s="313"/>
    </row>
    <row r="2" spans="1:8" ht="15">
      <c r="A2" s="142"/>
      <c r="B2" s="142"/>
      <c r="C2" s="142"/>
      <c r="D2" s="142"/>
      <c r="E2" s="142"/>
      <c r="F2" s="142"/>
      <c r="G2" s="142"/>
      <c r="H2" s="142"/>
    </row>
    <row r="3" spans="1:6" ht="15.75">
      <c r="A3" s="231" t="s">
        <v>163</v>
      </c>
      <c r="B3" s="232"/>
      <c r="C3" s="233">
        <f>$D$7</f>
      </c>
      <c r="E3" s="88" t="s">
        <v>278</v>
      </c>
      <c r="F3" s="128">
        <f>'2.  Average Daily Census '!$P$4</f>
        <v>0</v>
      </c>
    </row>
    <row r="4" spans="1:32" ht="15">
      <c r="A4" s="170"/>
      <c r="B4" s="171"/>
      <c r="C4" s="310" t="s">
        <v>54</v>
      </c>
      <c r="D4" s="311"/>
      <c r="E4" s="311"/>
      <c r="F4" s="31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row>
    <row r="5" spans="1:31" ht="12.75">
      <c r="A5" s="173"/>
      <c r="B5" s="171"/>
      <c r="C5" s="311"/>
      <c r="D5" s="311"/>
      <c r="E5" s="311"/>
      <c r="F5" s="311"/>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row>
    <row r="6" spans="1:31" ht="93" customHeight="1">
      <c r="A6" s="174" t="s">
        <v>47</v>
      </c>
      <c r="B6" s="175" t="s">
        <v>166</v>
      </c>
      <c r="C6" s="176" t="s">
        <v>18</v>
      </c>
      <c r="D6" s="176" t="s">
        <v>155</v>
      </c>
      <c r="E6" s="176" t="s">
        <v>109</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row>
    <row r="7" spans="1:31" ht="14.25">
      <c r="A7" s="234"/>
      <c r="B7" s="234"/>
      <c r="C7" s="235"/>
      <c r="D7" s="236">
        <f>'2.  Average Daily Census '!$G$13</f>
      </c>
      <c r="E7" s="235"/>
      <c r="F7" s="235"/>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row>
    <row r="8" spans="1:31" ht="15" customHeight="1">
      <c r="A8" s="90" t="s">
        <v>118</v>
      </c>
      <c r="B8" s="91" t="s">
        <v>170</v>
      </c>
      <c r="C8" s="227"/>
      <c r="D8" s="226">
        <f aca="true" t="shared" si="0" ref="D8:D13">IF(ISBLANK($C8)=TRUE,"",($C8/365))</f>
      </c>
      <c r="E8" s="227"/>
      <c r="F8" s="226">
        <f aca="true" t="shared" si="1" ref="F8:F13">IF(ISBLANK($E8)=TRUE,"",($E8/$D8*24))</f>
      </c>
      <c r="G8" s="93"/>
      <c r="H8" s="94">
        <f>IF(ISBLANK('2.  Average Daily Census '!$F$28)=TRUE,"",'2.  Average Daily Census '!$F$28)</f>
      </c>
      <c r="I8" s="92">
        <f aca="true" t="shared" si="2" ref="I8:I13">IF(ISBLANK($G8)=TRUE,"",($H8/$D$7*$D8))</f>
      </c>
      <c r="J8" s="92">
        <f aca="true" t="shared" si="3" ref="J8:J13">IF(ISBLANK($G8)=TRUE,"",($G8/$I8*24))</f>
      </c>
      <c r="K8" s="131"/>
      <c r="L8" s="93"/>
      <c r="M8" s="94">
        <f>IF(ISBLANK('2.  Average Daily Census '!$I$28)=TRUE,"",'2.  Average Daily Census '!$I$28)</f>
      </c>
      <c r="N8" s="92">
        <f aca="true" t="shared" si="4" ref="N8:N13">IF(ISBLANK($L8)=TRUE,"",($M8/$D$7*$D8))</f>
      </c>
      <c r="O8" s="92">
        <f aca="true" t="shared" si="5" ref="O8:O13">IF(ISBLANK(L8)=TRUE,"",($L8/$N8*24))</f>
      </c>
      <c r="P8" s="131"/>
      <c r="Q8" s="93"/>
      <c r="R8" s="94">
        <f>IF(ISBLANK('2.  Average Daily Census '!$L$28)=TRUE,"",'2.  Average Daily Census '!$L$28)</f>
      </c>
      <c r="S8" s="92">
        <f aca="true" t="shared" si="6" ref="S8:S13">IF(ISBLANK($Q8)=TRUE,"",($R8/$D$7*$D8))</f>
      </c>
      <c r="T8" s="92">
        <f aca="true" t="shared" si="7" ref="T8:T13">IF(ISBLANK($Q8)=TRUE,"",($Q8/$S8*24))</f>
      </c>
      <c r="U8" s="131"/>
      <c r="V8" s="93"/>
      <c r="W8" s="94">
        <f>IF(ISBLANK('2.  Average Daily Census '!$O$28)=TRUE,"",'2.  Average Daily Census '!$O$28)</f>
      </c>
      <c r="X8" s="92">
        <f aca="true" t="shared" si="8" ref="X8:X13">IF(ISBLANK($V8)=TRUE,"",($W8/$D$7*$D8))</f>
      </c>
      <c r="Y8" s="92">
        <f aca="true" t="shared" si="9" ref="Y8:Y13">IF(ISBLANK($V8)=TRUE,"",($V8/$X8*24))</f>
      </c>
      <c r="Z8" s="131"/>
      <c r="AA8" s="93"/>
      <c r="AB8" s="94">
        <f>IF(ISBLANK('2.  Average Daily Census '!$R$28)=TRUE,"",'2.  Average Daily Census '!$R$28)</f>
      </c>
      <c r="AC8" s="92">
        <f aca="true" t="shared" si="10" ref="AC8:AC13">IF(ISBLANK($AA8)=TRUE,"",($AB8/$D$7*$D8))</f>
      </c>
      <c r="AD8" s="92">
        <f aca="true" t="shared" si="11" ref="AD8:AD13">IF(ISBLANK($AA8)=TRUE,"",($AA8/$AC8*24))</f>
      </c>
      <c r="AE8" s="131"/>
    </row>
    <row r="9" spans="1:31" ht="15" customHeight="1">
      <c r="A9" s="90" t="s">
        <v>112</v>
      </c>
      <c r="B9" s="91" t="s">
        <v>167</v>
      </c>
      <c r="C9" s="227"/>
      <c r="D9" s="226">
        <f t="shared" si="0"/>
      </c>
      <c r="E9" s="227"/>
      <c r="F9" s="226">
        <f t="shared" si="1"/>
      </c>
      <c r="G9" s="93"/>
      <c r="H9" s="94">
        <f>IF(ISBLANK('2.  Average Daily Census '!$F$28)=TRUE,"",'2.  Average Daily Census '!$F$28)</f>
      </c>
      <c r="I9" s="92">
        <f t="shared" si="2"/>
      </c>
      <c r="J9" s="92">
        <f t="shared" si="3"/>
      </c>
      <c r="K9" s="131"/>
      <c r="L9" s="93"/>
      <c r="M9" s="94">
        <f>IF(ISBLANK('2.  Average Daily Census '!$I$28)=TRUE,"",'2.  Average Daily Census '!$I$28)</f>
      </c>
      <c r="N9" s="92">
        <f t="shared" si="4"/>
      </c>
      <c r="O9" s="92">
        <f t="shared" si="5"/>
      </c>
      <c r="P9" s="131"/>
      <c r="Q9" s="93"/>
      <c r="R9" s="94">
        <f>IF(ISBLANK('2.  Average Daily Census '!$L$28)=TRUE,"",'2.  Average Daily Census '!$L$28)</f>
      </c>
      <c r="S9" s="92">
        <f t="shared" si="6"/>
      </c>
      <c r="T9" s="92">
        <f t="shared" si="7"/>
      </c>
      <c r="U9" s="131"/>
      <c r="V9" s="93"/>
      <c r="W9" s="94">
        <f>IF(ISBLANK('2.  Average Daily Census '!$O$28)=TRUE,"",'2.  Average Daily Census '!$O$28)</f>
      </c>
      <c r="X9" s="92">
        <f t="shared" si="8"/>
      </c>
      <c r="Y9" s="92">
        <f t="shared" si="9"/>
      </c>
      <c r="Z9" s="131"/>
      <c r="AA9" s="93"/>
      <c r="AB9" s="94">
        <f>IF(ISBLANK('2.  Average Daily Census '!$R$28)=TRUE,"",'2.  Average Daily Census '!$R$28)</f>
      </c>
      <c r="AC9" s="92">
        <f t="shared" si="10"/>
      </c>
      <c r="AD9" s="92">
        <f t="shared" si="11"/>
      </c>
      <c r="AE9" s="131"/>
    </row>
    <row r="10" spans="1:31" ht="15" customHeight="1">
      <c r="A10" s="90" t="s">
        <v>111</v>
      </c>
      <c r="B10" s="91" t="s">
        <v>170</v>
      </c>
      <c r="C10" s="227"/>
      <c r="D10" s="226">
        <f t="shared" si="0"/>
      </c>
      <c r="E10" s="227"/>
      <c r="F10" s="226">
        <f t="shared" si="1"/>
      </c>
      <c r="G10" s="93"/>
      <c r="H10" s="94">
        <f>IF(ISBLANK('2.  Average Daily Census '!$F$28)=TRUE,"",'2.  Average Daily Census '!$F$28)</f>
      </c>
      <c r="I10" s="92">
        <f t="shared" si="2"/>
      </c>
      <c r="J10" s="92">
        <f t="shared" si="3"/>
      </c>
      <c r="K10" s="131"/>
      <c r="L10" s="93"/>
      <c r="M10" s="94">
        <f>IF(ISBLANK('2.  Average Daily Census '!$I$28)=TRUE,"",'2.  Average Daily Census '!$I$28)</f>
      </c>
      <c r="N10" s="92">
        <f t="shared" si="4"/>
      </c>
      <c r="O10" s="92">
        <f t="shared" si="5"/>
      </c>
      <c r="P10" s="131"/>
      <c r="Q10" s="93"/>
      <c r="R10" s="94">
        <f>IF(ISBLANK('2.  Average Daily Census '!$L$28)=TRUE,"",'2.  Average Daily Census '!$L$28)</f>
      </c>
      <c r="S10" s="92">
        <f t="shared" si="6"/>
      </c>
      <c r="T10" s="92">
        <f t="shared" si="7"/>
      </c>
      <c r="U10" s="131"/>
      <c r="V10" s="93"/>
      <c r="W10" s="94">
        <f>IF(ISBLANK('2.  Average Daily Census '!$O$28)=TRUE,"",'2.  Average Daily Census '!$O$28)</f>
      </c>
      <c r="X10" s="92">
        <f t="shared" si="8"/>
      </c>
      <c r="Y10" s="92">
        <f t="shared" si="9"/>
      </c>
      <c r="Z10" s="131"/>
      <c r="AA10" s="93"/>
      <c r="AB10" s="94">
        <f>IF(ISBLANK('2.  Average Daily Census '!$R$28)=TRUE,"",'2.  Average Daily Census '!$R$28)</f>
      </c>
      <c r="AC10" s="92">
        <f t="shared" si="10"/>
      </c>
      <c r="AD10" s="92">
        <f t="shared" si="11"/>
      </c>
      <c r="AE10" s="131"/>
    </row>
    <row r="11" spans="1:31" ht="15" customHeight="1">
      <c r="A11" s="90" t="s">
        <v>119</v>
      </c>
      <c r="B11" s="91" t="s">
        <v>167</v>
      </c>
      <c r="C11" s="227"/>
      <c r="D11" s="226">
        <f t="shared" si="0"/>
      </c>
      <c r="E11" s="227"/>
      <c r="F11" s="226">
        <f t="shared" si="1"/>
      </c>
      <c r="G11" s="93"/>
      <c r="H11" s="94">
        <f>IF(ISBLANK('2.  Average Daily Census '!$F$28)=TRUE,"",'2.  Average Daily Census '!$F$28)</f>
      </c>
      <c r="I11" s="92">
        <f t="shared" si="2"/>
      </c>
      <c r="J11" s="92">
        <f t="shared" si="3"/>
      </c>
      <c r="K11" s="131"/>
      <c r="L11" s="93"/>
      <c r="M11" s="94">
        <f>IF(ISBLANK('2.  Average Daily Census '!$I$28)=TRUE,"",'2.  Average Daily Census '!$I$28)</f>
      </c>
      <c r="N11" s="92">
        <f t="shared" si="4"/>
      </c>
      <c r="O11" s="92">
        <f t="shared" si="5"/>
      </c>
      <c r="P11" s="131"/>
      <c r="Q11" s="93"/>
      <c r="R11" s="94">
        <f>IF(ISBLANK('2.  Average Daily Census '!$L$28)=TRUE,"",'2.  Average Daily Census '!$L$28)</f>
      </c>
      <c r="S11" s="92">
        <f t="shared" si="6"/>
      </c>
      <c r="T11" s="92">
        <f t="shared" si="7"/>
      </c>
      <c r="U11" s="131"/>
      <c r="V11" s="93"/>
      <c r="W11" s="94">
        <f>IF(ISBLANK('2.  Average Daily Census '!$O$28)=TRUE,"",'2.  Average Daily Census '!$O$28)</f>
      </c>
      <c r="X11" s="92">
        <f t="shared" si="8"/>
      </c>
      <c r="Y11" s="92">
        <f t="shared" si="9"/>
      </c>
      <c r="Z11" s="131"/>
      <c r="AA11" s="93"/>
      <c r="AB11" s="94">
        <f>IF(ISBLANK('2.  Average Daily Census '!$R$28)=TRUE,"",'2.  Average Daily Census '!$R$28)</f>
      </c>
      <c r="AC11" s="92">
        <f t="shared" si="10"/>
      </c>
      <c r="AD11" s="92">
        <f t="shared" si="11"/>
      </c>
      <c r="AE11" s="131"/>
    </row>
    <row r="12" spans="1:31" ht="15" customHeight="1">
      <c r="A12" s="90" t="s">
        <v>116</v>
      </c>
      <c r="B12" s="91" t="s">
        <v>173</v>
      </c>
      <c r="C12" s="227"/>
      <c r="D12" s="226">
        <f t="shared" si="0"/>
      </c>
      <c r="E12" s="227"/>
      <c r="F12" s="226">
        <f t="shared" si="1"/>
      </c>
      <c r="G12" s="93"/>
      <c r="H12" s="94">
        <f>IF(ISBLANK('2.  Average Daily Census '!$F$28)=TRUE,"",'2.  Average Daily Census '!$F$28)</f>
      </c>
      <c r="I12" s="92">
        <f t="shared" si="2"/>
      </c>
      <c r="J12" s="92">
        <f t="shared" si="3"/>
      </c>
      <c r="K12" s="131"/>
      <c r="L12" s="93"/>
      <c r="M12" s="94">
        <f>IF(ISBLANK('2.  Average Daily Census '!$I$28)=TRUE,"",'2.  Average Daily Census '!$I$28)</f>
      </c>
      <c r="N12" s="92">
        <f t="shared" si="4"/>
      </c>
      <c r="O12" s="92">
        <f t="shared" si="5"/>
      </c>
      <c r="P12" s="131"/>
      <c r="Q12" s="93"/>
      <c r="R12" s="94">
        <f>IF(ISBLANK('2.  Average Daily Census '!$L$28)=TRUE,"",'2.  Average Daily Census '!$L$28)</f>
      </c>
      <c r="S12" s="92">
        <f t="shared" si="6"/>
      </c>
      <c r="T12" s="92">
        <f t="shared" si="7"/>
      </c>
      <c r="U12" s="131"/>
      <c r="V12" s="93"/>
      <c r="W12" s="94">
        <f>IF(ISBLANK('2.  Average Daily Census '!$O$28)=TRUE,"",'2.  Average Daily Census '!$O$28)</f>
      </c>
      <c r="X12" s="92">
        <f t="shared" si="8"/>
      </c>
      <c r="Y12" s="92">
        <f t="shared" si="9"/>
      </c>
      <c r="Z12" s="131"/>
      <c r="AA12" s="93"/>
      <c r="AB12" s="94">
        <f>IF(ISBLANK('2.  Average Daily Census '!$R$28)=TRUE,"",'2.  Average Daily Census '!$R$28)</f>
      </c>
      <c r="AC12" s="92">
        <f t="shared" si="10"/>
      </c>
      <c r="AD12" s="92">
        <f t="shared" si="11"/>
      </c>
      <c r="AE12" s="131"/>
    </row>
    <row r="13" spans="1:31" ht="15" customHeight="1">
      <c r="A13" s="90" t="s">
        <v>117</v>
      </c>
      <c r="B13" s="91" t="s">
        <v>174</v>
      </c>
      <c r="C13" s="227"/>
      <c r="D13" s="226">
        <f t="shared" si="0"/>
      </c>
      <c r="E13" s="227"/>
      <c r="F13" s="226">
        <f t="shared" si="1"/>
      </c>
      <c r="G13" s="93"/>
      <c r="H13" s="94"/>
      <c r="I13" s="92">
        <f t="shared" si="2"/>
      </c>
      <c r="J13" s="92">
        <f t="shared" si="3"/>
      </c>
      <c r="K13" s="131"/>
      <c r="L13" s="93"/>
      <c r="M13" s="94">
        <f>IF(ISBLANK('2.  Average Daily Census '!$I$28)=TRUE,"",'2.  Average Daily Census '!$I$28)</f>
      </c>
      <c r="N13" s="92">
        <f t="shared" si="4"/>
      </c>
      <c r="O13" s="92">
        <f t="shared" si="5"/>
      </c>
      <c r="P13" s="131"/>
      <c r="Q13" s="93"/>
      <c r="R13" s="94">
        <f>IF(ISBLANK('2.  Average Daily Census '!$L$28)=TRUE,"",'2.  Average Daily Census '!$L$28)</f>
      </c>
      <c r="S13" s="92">
        <f t="shared" si="6"/>
      </c>
      <c r="T13" s="92">
        <f t="shared" si="7"/>
      </c>
      <c r="U13" s="131"/>
      <c r="V13" s="93"/>
      <c r="W13" s="94">
        <f>IF(ISBLANK('2.  Average Daily Census '!$O$28)=TRUE,"",'2.  Average Daily Census '!$O$28)</f>
      </c>
      <c r="X13" s="92">
        <f t="shared" si="8"/>
      </c>
      <c r="Y13" s="92">
        <f t="shared" si="9"/>
      </c>
      <c r="Z13" s="131"/>
      <c r="AA13" s="93"/>
      <c r="AB13" s="94">
        <f>IF(ISBLANK('2.  Average Daily Census '!$R$28)=TRUE,"",'2.  Average Daily Census '!$R$28)</f>
      </c>
      <c r="AC13" s="92">
        <f t="shared" si="10"/>
      </c>
      <c r="AD13" s="92">
        <f t="shared" si="11"/>
      </c>
      <c r="AE13" s="131"/>
    </row>
    <row r="14" ht="12.75">
      <c r="A14" s="95"/>
    </row>
    <row r="15" spans="4:24" ht="14.25">
      <c r="D15" s="97"/>
      <c r="X15" s="98"/>
    </row>
    <row r="16" spans="3:24" ht="14.25">
      <c r="C16" s="96"/>
      <c r="D16" s="96"/>
      <c r="E16" s="96"/>
      <c r="F16" s="96"/>
      <c r="G16" s="96"/>
      <c r="H16" s="96"/>
      <c r="I16" s="96"/>
      <c r="J16" s="96"/>
      <c r="K16" s="96"/>
      <c r="T16" s="97"/>
      <c r="X16" s="99"/>
    </row>
    <row r="17" spans="3:24" ht="12.75">
      <c r="C17" s="96"/>
      <c r="D17" s="96"/>
      <c r="E17" s="96"/>
      <c r="F17" s="96"/>
      <c r="G17" s="96"/>
      <c r="H17" s="96"/>
      <c r="I17" s="96"/>
      <c r="J17" s="96"/>
      <c r="K17" s="96"/>
      <c r="X17" s="98"/>
    </row>
    <row r="18" spans="3:11" ht="12.75">
      <c r="C18" s="96"/>
      <c r="D18" s="96"/>
      <c r="E18" s="96"/>
      <c r="F18" s="96"/>
      <c r="G18" s="96"/>
      <c r="H18" s="96"/>
      <c r="I18" s="96"/>
      <c r="J18" s="96"/>
      <c r="K18" s="96"/>
    </row>
    <row r="19" spans="3:11" ht="12.75">
      <c r="C19" s="96"/>
      <c r="D19" s="96"/>
      <c r="E19" s="96"/>
      <c r="F19" s="96"/>
      <c r="G19" s="96"/>
      <c r="H19" s="96"/>
      <c r="I19" s="96"/>
      <c r="J19" s="96"/>
      <c r="K19" s="96"/>
    </row>
    <row r="22" spans="1:11" ht="14.25">
      <c r="A22" s="166">
        <v>1</v>
      </c>
      <c r="B22" s="309" t="s">
        <v>161</v>
      </c>
      <c r="C22" s="290"/>
      <c r="D22" s="290"/>
      <c r="E22" s="290"/>
      <c r="F22" s="290"/>
      <c r="G22" s="290"/>
      <c r="H22" s="290"/>
      <c r="I22" s="290"/>
      <c r="J22" s="290"/>
      <c r="K22" s="290"/>
    </row>
    <row r="23" spans="1:11" ht="14.25">
      <c r="A23" s="217"/>
      <c r="B23" s="308" t="s">
        <v>115</v>
      </c>
      <c r="C23" s="309"/>
      <c r="D23" s="309"/>
      <c r="E23" s="309"/>
      <c r="F23" s="309"/>
      <c r="G23" s="309"/>
      <c r="H23" s="290"/>
      <c r="I23" s="290"/>
      <c r="J23" s="290"/>
      <c r="K23" s="290"/>
    </row>
    <row r="30" ht="12.75">
      <c r="E30" s="98"/>
    </row>
  </sheetData>
  <sheetProtection/>
  <mergeCells count="14">
    <mergeCell ref="L4:P4"/>
    <mergeCell ref="Q4:U4"/>
    <mergeCell ref="V4:Z4"/>
    <mergeCell ref="B22:K22"/>
    <mergeCell ref="B23:K23"/>
    <mergeCell ref="C4:F5"/>
    <mergeCell ref="A1:AE1"/>
    <mergeCell ref="AA4:AE4"/>
    <mergeCell ref="AA5:AE5"/>
    <mergeCell ref="G5:K5"/>
    <mergeCell ref="L5:P5"/>
    <mergeCell ref="Q5:U5"/>
    <mergeCell ref="V5:Z5"/>
    <mergeCell ref="G4:K4"/>
  </mergeCells>
  <conditionalFormatting sqref="C3">
    <cfRule type="cellIs" priority="3" dxfId="0" operator="lessThanOrEqual" stopIfTrue="1">
      <formula>0</formula>
    </cfRule>
  </conditionalFormatting>
  <printOptions horizontalCentered="1"/>
  <pageMargins left="0.25" right="0.25" top="0.45" bottom="0.75" header="0.5" footer="0.5"/>
  <pageSetup fitToHeight="1" fitToWidth="1" horizontalDpi="600" verticalDpi="600" orientation="landscape" scale="79" r:id="rId1"/>
  <headerFooter alignWithMargins="0">
    <oddFooter>&amp;L&amp;8&amp;K000000&amp;F&amp;C&amp;8© SMS, Inc., 2021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F31"/>
  <sheetViews>
    <sheetView tabSelected="1" zoomScalePageLayoutView="0" workbookViewId="0" topLeftCell="A1">
      <selection activeCell="U44" sqref="U44"/>
    </sheetView>
  </sheetViews>
  <sheetFormatPr defaultColWidth="11.421875" defaultRowHeight="12.75" outlineLevelCol="1"/>
  <cols>
    <col min="1" max="1" width="21.00390625" style="89" customWidth="1"/>
    <col min="2" max="2" width="13.421875" style="96" bestFit="1" customWidth="1"/>
    <col min="3" max="4" width="10.7109375" style="88" customWidth="1" outlineLevel="1"/>
    <col min="5" max="5" width="11.4218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8" width="11.421875" style="109" customWidth="1"/>
    <col min="59" max="16384" width="11.421875" style="89" customWidth="1"/>
  </cols>
  <sheetData>
    <row r="1" spans="1:58" ht="15">
      <c r="A1" s="312" t="s">
        <v>370</v>
      </c>
      <c r="B1" s="312"/>
      <c r="C1" s="312"/>
      <c r="D1" s="312"/>
      <c r="E1" s="312"/>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1:58" ht="15">
      <c r="A2" s="167"/>
      <c r="B2" s="167"/>
      <c r="C2" s="167"/>
      <c r="D2" s="167"/>
      <c r="E2" s="167"/>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1:58" ht="15.75">
      <c r="A3" s="206" t="s">
        <v>163</v>
      </c>
      <c r="B3" s="209"/>
      <c r="C3" s="208">
        <f>$D$7</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58" ht="15">
      <c r="A4" s="170"/>
      <c r="B4" s="171"/>
      <c r="C4" s="310" t="s">
        <v>54</v>
      </c>
      <c r="D4" s="311"/>
      <c r="E4" s="311"/>
      <c r="F4" s="31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58" ht="12.75">
      <c r="A5" s="173"/>
      <c r="B5" s="171"/>
      <c r="C5" s="311"/>
      <c r="D5" s="311"/>
      <c r="E5" s="311"/>
      <c r="F5" s="311"/>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ht="96" customHeight="1">
      <c r="A6" s="174"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4.25">
      <c r="A7" s="182"/>
      <c r="B7" s="182"/>
      <c r="C7" s="102"/>
      <c r="D7" s="101">
        <f>'2.  Average Daily Census '!$G$13</f>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row>
    <row r="8" spans="1:58" ht="14.25">
      <c r="A8" s="184" t="s">
        <v>352</v>
      </c>
      <c r="B8" s="185" t="s">
        <v>168</v>
      </c>
      <c r="C8" s="225">
        <v>20432</v>
      </c>
      <c r="D8" s="226">
        <f aca="true" t="shared" si="0" ref="D8:D13">IF(ISBLANK($C8)=TRUE,"",($C8/365))</f>
        <v>55.97808219178082</v>
      </c>
      <c r="E8" s="225">
        <v>393</v>
      </c>
      <c r="F8" s="226">
        <f aca="true" t="shared" si="1" ref="F8:F13">IF(ISBLANK($E8)=TRUE,"",($E8/$D8*24))</f>
        <v>168.49451840250586</v>
      </c>
      <c r="G8" s="93"/>
      <c r="H8" s="94">
        <f>IF(ISBLANK('2.  Average Daily Census '!$F$28)=TRUE,"",'2.  Average Daily Census '!$F$28)</f>
      </c>
      <c r="I8" s="92">
        <f aca="true" t="shared" si="2" ref="I8:I13">IF(ISBLANK($G8)=TRUE,"",($H8/$D$7*$D8))</f>
      </c>
      <c r="J8" s="92">
        <f aca="true" t="shared" si="3" ref="J8:J13">IF(ISBLANK($G8)=TRUE,"",($G8/$I8*24))</f>
      </c>
      <c r="K8" s="131"/>
      <c r="L8" s="93"/>
      <c r="M8" s="94">
        <f>IF(ISBLANK('2.  Average Daily Census '!$I$28)=TRUE,"",'2.  Average Daily Census '!$I$28)</f>
      </c>
      <c r="N8" s="92">
        <f aca="true" t="shared" si="4" ref="N8:N13">IF(ISBLANK($L8)=TRUE,"",($M8/$D$7*$D8))</f>
      </c>
      <c r="O8" s="92">
        <f aca="true" t="shared" si="5" ref="O8:O13">IF(ISBLANK(L8)=TRUE,"",($L8/$N8*24))</f>
      </c>
      <c r="P8" s="131"/>
      <c r="Q8" s="93"/>
      <c r="R8" s="94">
        <f>IF(ISBLANK('2.  Average Daily Census '!$L$28)=TRUE,"",'2.  Average Daily Census '!$L$28)</f>
      </c>
      <c r="S8" s="92">
        <f aca="true" t="shared" si="6" ref="S8:S13">IF(ISBLANK($Q8)=TRUE,"",($R8/$D$7*$D8))</f>
      </c>
      <c r="T8" s="92">
        <f aca="true" t="shared" si="7" ref="T8:T13">IF(ISBLANK($Q8)=TRUE,"",($Q8/$S8*24))</f>
      </c>
      <c r="U8" s="131"/>
      <c r="V8" s="93"/>
      <c r="W8" s="94">
        <f>IF(ISBLANK('2.  Average Daily Census '!$O$28)=TRUE,"",'2.  Average Daily Census '!$O$28)</f>
      </c>
      <c r="X8" s="92">
        <f aca="true" t="shared" si="8" ref="X8:X13">IF(ISBLANK($V8)=TRUE,"",($W8/$D$7*$D8))</f>
      </c>
      <c r="Y8" s="92">
        <f aca="true" t="shared" si="9" ref="Y8:Y13">IF(ISBLANK($V8)=TRUE,"",($V8/$X8*24))</f>
      </c>
      <c r="Z8" s="131"/>
      <c r="AA8" s="93"/>
      <c r="AB8" s="94">
        <f>IF(ISBLANK('2.  Average Daily Census '!$R$28)=TRUE,"",'2.  Average Daily Census '!$R$28)</f>
      </c>
      <c r="AC8" s="92">
        <f aca="true" t="shared" si="10" ref="AC8:AC13">IF(ISBLANK($AA8)=TRUE,"",($AB8/$D$7*$D8))</f>
      </c>
      <c r="AD8" s="92">
        <f aca="true" t="shared" si="11" ref="AD8:AD13">IF(ISBLANK($AA8)=TRUE,"",($AA8/$AC8*24))</f>
      </c>
      <c r="AE8" s="131"/>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row>
    <row r="9" spans="1:58" ht="14.25">
      <c r="A9" s="184" t="s">
        <v>353</v>
      </c>
      <c r="B9" s="185" t="s">
        <v>168</v>
      </c>
      <c r="C9" s="225">
        <v>78000</v>
      </c>
      <c r="D9" s="226">
        <f t="shared" si="0"/>
        <v>213.6986301369863</v>
      </c>
      <c r="E9" s="225">
        <v>1500</v>
      </c>
      <c r="F9" s="226">
        <f t="shared" si="1"/>
        <v>168.46153846153845</v>
      </c>
      <c r="G9" s="93"/>
      <c r="H9" s="94">
        <f>IF(ISBLANK('2.  Average Daily Census '!$F$28)=TRUE,"",'2.  Average Daily Census '!$F$28)</f>
      </c>
      <c r="I9" s="92">
        <f t="shared" si="2"/>
      </c>
      <c r="J9" s="92">
        <f t="shared" si="3"/>
      </c>
      <c r="K9" s="131"/>
      <c r="L9" s="93"/>
      <c r="M9" s="94">
        <f>IF(ISBLANK('2.  Average Daily Census '!$I$28)=TRUE,"",'2.  Average Daily Census '!$I$28)</f>
      </c>
      <c r="N9" s="92">
        <f t="shared" si="4"/>
      </c>
      <c r="O9" s="92">
        <f t="shared" si="5"/>
      </c>
      <c r="P9" s="131"/>
      <c r="Q9" s="93"/>
      <c r="R9" s="94">
        <f>IF(ISBLANK('2.  Average Daily Census '!$L$28)=TRUE,"",'2.  Average Daily Census '!$L$28)</f>
      </c>
      <c r="S9" s="92">
        <f t="shared" si="6"/>
      </c>
      <c r="T9" s="92">
        <f t="shared" si="7"/>
      </c>
      <c r="U9" s="131"/>
      <c r="V9" s="93"/>
      <c r="W9" s="94">
        <f>IF(ISBLANK('2.  Average Daily Census '!$O$28)=TRUE,"",'2.  Average Daily Census '!$O$28)</f>
      </c>
      <c r="X9" s="92">
        <f t="shared" si="8"/>
      </c>
      <c r="Y9" s="92">
        <f t="shared" si="9"/>
      </c>
      <c r="Z9" s="131"/>
      <c r="AA9" s="93"/>
      <c r="AB9" s="94">
        <f>IF(ISBLANK('2.  Average Daily Census '!$R$28)=TRUE,"",'2.  Average Daily Census '!$R$28)</f>
      </c>
      <c r="AC9" s="92">
        <f t="shared" si="10"/>
      </c>
      <c r="AD9" s="92">
        <f t="shared" si="11"/>
      </c>
      <c r="AE9" s="131"/>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row>
    <row r="10" spans="1:58" ht="14.25">
      <c r="A10" s="90" t="s">
        <v>31</v>
      </c>
      <c r="B10" s="91" t="s">
        <v>168</v>
      </c>
      <c r="C10" s="227"/>
      <c r="D10" s="226">
        <f t="shared" si="0"/>
      </c>
      <c r="E10" s="227"/>
      <c r="F10" s="226">
        <f t="shared" si="1"/>
      </c>
      <c r="G10" s="93"/>
      <c r="H10" s="94">
        <f>IF(ISBLANK('2.  Average Daily Census '!$F$28)=TRUE,"",'2.  Average Daily Census '!$F$28)</f>
      </c>
      <c r="I10" s="92">
        <f t="shared" si="2"/>
      </c>
      <c r="J10" s="92">
        <f t="shared" si="3"/>
      </c>
      <c r="K10" s="131"/>
      <c r="L10" s="93"/>
      <c r="M10" s="94">
        <f>IF(ISBLANK('2.  Average Daily Census '!$I$28)=TRUE,"",'2.  Average Daily Census '!$I$28)</f>
      </c>
      <c r="N10" s="92">
        <f t="shared" si="4"/>
      </c>
      <c r="O10" s="92">
        <f t="shared" si="5"/>
      </c>
      <c r="P10" s="131"/>
      <c r="Q10" s="93"/>
      <c r="R10" s="94">
        <f>IF(ISBLANK('2.  Average Daily Census '!$L$28)=TRUE,"",'2.  Average Daily Census '!$L$28)</f>
      </c>
      <c r="S10" s="92">
        <f t="shared" si="6"/>
      </c>
      <c r="T10" s="92">
        <f t="shared" si="7"/>
      </c>
      <c r="U10" s="131"/>
      <c r="V10" s="93"/>
      <c r="W10" s="94">
        <f>IF(ISBLANK('2.  Average Daily Census '!$O$28)=TRUE,"",'2.  Average Daily Census '!$O$28)</f>
      </c>
      <c r="X10" s="92">
        <f t="shared" si="8"/>
      </c>
      <c r="Y10" s="92">
        <f t="shared" si="9"/>
      </c>
      <c r="Z10" s="131"/>
      <c r="AA10" s="93"/>
      <c r="AB10" s="94">
        <f>IF(ISBLANK('2.  Average Daily Census '!$R$28)=TRUE,"",'2.  Average Daily Census '!$R$28)</f>
      </c>
      <c r="AC10" s="92">
        <f t="shared" si="10"/>
      </c>
      <c r="AD10" s="92">
        <f t="shared" si="11"/>
      </c>
      <c r="AE10" s="131"/>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ht="14.25">
      <c r="A11" s="135" t="s">
        <v>363</v>
      </c>
      <c r="B11" s="91"/>
      <c r="C11" s="227"/>
      <c r="D11" s="226">
        <f t="shared" si="0"/>
      </c>
      <c r="E11" s="227"/>
      <c r="F11" s="226">
        <f t="shared" si="1"/>
      </c>
      <c r="G11" s="93"/>
      <c r="H11" s="94">
        <f>IF(ISBLANK('2.  Average Daily Census '!$F$28)=TRUE,"",'2.  Average Daily Census '!$F$28)</f>
      </c>
      <c r="I11" s="92">
        <f t="shared" si="2"/>
      </c>
      <c r="J11" s="92">
        <f t="shared" si="3"/>
      </c>
      <c r="K11" s="131"/>
      <c r="L11" s="93"/>
      <c r="M11" s="94">
        <f>IF(ISBLANK('2.  Average Daily Census '!$I$28)=TRUE,"",'2.  Average Daily Census '!$I$28)</f>
      </c>
      <c r="N11" s="92">
        <f t="shared" si="4"/>
      </c>
      <c r="O11" s="92">
        <f t="shared" si="5"/>
      </c>
      <c r="P11" s="131"/>
      <c r="Q11" s="93"/>
      <c r="R11" s="94">
        <f>IF(ISBLANK('2.  Average Daily Census '!$L$28)=TRUE,"",'2.  Average Daily Census '!$L$28)</f>
      </c>
      <c r="S11" s="92">
        <f t="shared" si="6"/>
      </c>
      <c r="T11" s="92">
        <f t="shared" si="7"/>
      </c>
      <c r="U11" s="131"/>
      <c r="V11" s="93"/>
      <c r="W11" s="94">
        <f>IF(ISBLANK('2.  Average Daily Census '!$O$28)=TRUE,"",'2.  Average Daily Census '!$O$28)</f>
      </c>
      <c r="X11" s="92">
        <f t="shared" si="8"/>
      </c>
      <c r="Y11" s="92">
        <f t="shared" si="9"/>
      </c>
      <c r="Z11" s="131"/>
      <c r="AA11" s="93"/>
      <c r="AB11" s="94">
        <f>IF(ISBLANK('2.  Average Daily Census '!$R$28)=TRUE,"",'2.  Average Daily Census '!$R$28)</f>
      </c>
      <c r="AC11" s="92">
        <f t="shared" si="10"/>
      </c>
      <c r="AD11" s="92">
        <f t="shared" si="11"/>
      </c>
      <c r="AE11" s="131"/>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row>
    <row r="12" spans="1:58" ht="15">
      <c r="A12" s="186"/>
      <c r="B12" s="187"/>
      <c r="C12" s="227"/>
      <c r="D12" s="226">
        <f t="shared" si="0"/>
      </c>
      <c r="E12" s="227"/>
      <c r="F12" s="226">
        <f t="shared" si="1"/>
      </c>
      <c r="G12" s="93"/>
      <c r="H12" s="94">
        <f>IF(ISBLANK('2.  Average Daily Census '!$F$28)=TRUE,"",'2.  Average Daily Census '!$F$28)</f>
      </c>
      <c r="I12" s="92">
        <f t="shared" si="2"/>
      </c>
      <c r="J12" s="92">
        <f t="shared" si="3"/>
      </c>
      <c r="K12" s="131"/>
      <c r="L12" s="93"/>
      <c r="M12" s="94">
        <f>IF(ISBLANK('2.  Average Daily Census '!$I$28)=TRUE,"",'2.  Average Daily Census '!$I$28)</f>
      </c>
      <c r="N12" s="92">
        <f t="shared" si="4"/>
      </c>
      <c r="O12" s="92">
        <f t="shared" si="5"/>
      </c>
      <c r="P12" s="131"/>
      <c r="Q12" s="93"/>
      <c r="R12" s="94">
        <f>IF(ISBLANK('2.  Average Daily Census '!$L$28)=TRUE,"",'2.  Average Daily Census '!$L$28)</f>
      </c>
      <c r="S12" s="92">
        <f t="shared" si="6"/>
      </c>
      <c r="T12" s="92">
        <f t="shared" si="7"/>
      </c>
      <c r="U12" s="131"/>
      <c r="V12" s="93"/>
      <c r="W12" s="94">
        <f>IF(ISBLANK('2.  Average Daily Census '!$O$28)=TRUE,"",'2.  Average Daily Census '!$O$28)</f>
      </c>
      <c r="X12" s="92">
        <f t="shared" si="8"/>
      </c>
      <c r="Y12" s="92">
        <f t="shared" si="9"/>
      </c>
      <c r="Z12" s="131"/>
      <c r="AA12" s="93"/>
      <c r="AB12" s="94">
        <f>IF(ISBLANK('2.  Average Daily Census '!$R$28)=TRUE,"",'2.  Average Daily Census '!$R$28)</f>
      </c>
      <c r="AC12" s="92">
        <f t="shared" si="10"/>
      </c>
      <c r="AD12" s="92">
        <f t="shared" si="11"/>
      </c>
      <c r="AE12" s="131"/>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15">
      <c r="A13" s="186"/>
      <c r="B13" s="187"/>
      <c r="C13" s="227"/>
      <c r="D13" s="226">
        <f t="shared" si="0"/>
      </c>
      <c r="E13" s="227"/>
      <c r="F13" s="226">
        <f t="shared" si="1"/>
      </c>
      <c r="G13" s="93"/>
      <c r="H13" s="94">
        <f>IF(ISBLANK('2.  Average Daily Census '!$F$28)=TRUE,"",'2.  Average Daily Census '!$F$28)</f>
      </c>
      <c r="I13" s="92">
        <f t="shared" si="2"/>
      </c>
      <c r="J13" s="92">
        <f t="shared" si="3"/>
      </c>
      <c r="K13" s="131"/>
      <c r="L13" s="93"/>
      <c r="M13" s="94">
        <f>IF(ISBLANK('2.  Average Daily Census '!$I$28)=TRUE,"",'2.  Average Daily Census '!$I$28)</f>
      </c>
      <c r="N13" s="92">
        <f t="shared" si="4"/>
      </c>
      <c r="O13" s="92">
        <f t="shared" si="5"/>
      </c>
      <c r="P13" s="131"/>
      <c r="Q13" s="93"/>
      <c r="R13" s="94">
        <f>IF(ISBLANK('2.  Average Daily Census '!$L$28)=TRUE,"",'2.  Average Daily Census '!$L$28)</f>
      </c>
      <c r="S13" s="92">
        <f t="shared" si="6"/>
      </c>
      <c r="T13" s="92">
        <f t="shared" si="7"/>
      </c>
      <c r="U13" s="131"/>
      <c r="V13" s="93"/>
      <c r="W13" s="94">
        <f>IF(ISBLANK('2.  Average Daily Census '!$O$28)=TRUE,"",'2.  Average Daily Census '!$O$28)</f>
      </c>
      <c r="X13" s="92">
        <f t="shared" si="8"/>
      </c>
      <c r="Y13" s="92">
        <f t="shared" si="9"/>
      </c>
      <c r="Z13" s="131"/>
      <c r="AA13" s="93"/>
      <c r="AB13" s="94">
        <f>IF(ISBLANK('2.  Average Daily Census '!$R$28)=TRUE,"",'2.  Average Daily Census '!$R$28)</f>
      </c>
      <c r="AC13" s="92">
        <f t="shared" si="10"/>
      </c>
      <c r="AD13" s="92">
        <f t="shared" si="11"/>
      </c>
      <c r="AE13" s="131"/>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15" spans="6:58" ht="12.75">
      <c r="F15" s="108"/>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row>
    <row r="16" spans="3:16" ht="12.75">
      <c r="C16" s="8" t="s">
        <v>239</v>
      </c>
      <c r="D16" s="8" t="s">
        <v>240</v>
      </c>
      <c r="E16" s="8" t="s">
        <v>241</v>
      </c>
      <c r="F16" s="8" t="s">
        <v>354</v>
      </c>
      <c r="G16" s="113" t="s">
        <v>242</v>
      </c>
      <c r="K16" s="114" t="s">
        <v>168</v>
      </c>
      <c r="P16" s="115" t="s">
        <v>279</v>
      </c>
    </row>
    <row r="17" spans="3:58" ht="12.75">
      <c r="C17" s="188" t="s">
        <v>372</v>
      </c>
      <c r="D17" s="8">
        <v>124</v>
      </c>
      <c r="E17" s="116">
        <f>D17*24</f>
        <v>2976</v>
      </c>
      <c r="F17" s="116">
        <f>E17*16.9</f>
        <v>50294.399999999994</v>
      </c>
      <c r="G17" s="116">
        <f>F17/128</f>
        <v>392.92499999999995</v>
      </c>
      <c r="H17" s="117"/>
      <c r="I17" s="117"/>
      <c r="J17" s="117"/>
      <c r="K17" s="118">
        <f>F17/128</f>
        <v>392.92499999999995</v>
      </c>
      <c r="P17" s="118">
        <f>K17*52</f>
        <v>20432.1</v>
      </c>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row>
    <row r="18" spans="3:16" ht="12.75">
      <c r="C18" s="8" t="s">
        <v>355</v>
      </c>
      <c r="D18" s="8">
        <v>400</v>
      </c>
      <c r="E18" s="116">
        <f>D18*24</f>
        <v>9600</v>
      </c>
      <c r="F18" s="116">
        <f>E18*20</f>
        <v>192000</v>
      </c>
      <c r="G18" s="116">
        <f>F18/128</f>
        <v>1500</v>
      </c>
      <c r="H18" s="117"/>
      <c r="I18" s="117"/>
      <c r="J18" s="117"/>
      <c r="K18" s="118">
        <f>F18/128</f>
        <v>1500</v>
      </c>
      <c r="P18" s="118">
        <f>K18*52</f>
        <v>78000</v>
      </c>
    </row>
    <row r="19" ht="12.75">
      <c r="P19" s="88" t="s">
        <v>280</v>
      </c>
    </row>
    <row r="20" spans="1:8" ht="12.75">
      <c r="A20" s="89" t="s">
        <v>322</v>
      </c>
      <c r="C20" s="136"/>
      <c r="D20" s="188" t="s">
        <v>371</v>
      </c>
      <c r="E20" s="8" t="s">
        <v>245</v>
      </c>
      <c r="F20" s="8" t="s">
        <v>314</v>
      </c>
      <c r="G20" s="8" t="s">
        <v>315</v>
      </c>
      <c r="H20" s="8" t="s">
        <v>316</v>
      </c>
    </row>
    <row r="21" spans="1:58" ht="12.75">
      <c r="A21" s="136" t="s">
        <v>317</v>
      </c>
      <c r="B21" s="136">
        <v>2000</v>
      </c>
      <c r="C21" s="136">
        <f>B21*8</f>
        <v>16000</v>
      </c>
      <c r="D21" s="138">
        <f>C21*6</f>
        <v>96000</v>
      </c>
      <c r="E21" s="138">
        <f>D21*4</f>
        <v>384000</v>
      </c>
      <c r="F21" s="138">
        <f>D21*52</f>
        <v>4992000</v>
      </c>
      <c r="AD21" s="89"/>
      <c r="AE21" s="109"/>
      <c r="AF21" s="109"/>
      <c r="BE21" s="89"/>
      <c r="BF21" s="89"/>
    </row>
    <row r="22" spans="1:58" ht="12.75">
      <c r="A22" s="136" t="s">
        <v>318</v>
      </c>
      <c r="B22" s="136"/>
      <c r="C22" s="137">
        <f>D22/24</f>
        <v>10416.666666666666</v>
      </c>
      <c r="D22" s="139">
        <f>E22/30</f>
        <v>250000</v>
      </c>
      <c r="E22" s="139">
        <v>7500000</v>
      </c>
      <c r="F22" s="139">
        <f>E22*7</f>
        <v>52500000</v>
      </c>
      <c r="AD22" s="89"/>
      <c r="AE22" s="109"/>
      <c r="AF22" s="109"/>
      <c r="BE22" s="89"/>
      <c r="BF22" s="89"/>
    </row>
    <row r="23" spans="1:58" ht="12.75">
      <c r="A23" s="136" t="s">
        <v>319</v>
      </c>
      <c r="B23" s="136"/>
      <c r="C23" s="136"/>
      <c r="D23" s="139"/>
      <c r="E23" s="139">
        <v>7500000</v>
      </c>
      <c r="F23" s="139">
        <f>E23*5</f>
        <v>37500000</v>
      </c>
      <c r="AD23" s="89"/>
      <c r="AE23" s="109"/>
      <c r="AF23" s="109"/>
      <c r="BE23" s="89"/>
      <c r="BF23" s="89"/>
    </row>
    <row r="24" spans="1:8" ht="12.75">
      <c r="A24" s="89" t="s">
        <v>323</v>
      </c>
      <c r="C24"/>
      <c r="D24"/>
      <c r="E24" t="s">
        <v>17</v>
      </c>
      <c r="F24" s="140">
        <f>SUM(F19:F23)</f>
        <v>94992000</v>
      </c>
      <c r="G24"/>
      <c r="H24"/>
    </row>
    <row r="25" spans="3:8" ht="12.75">
      <c r="C25"/>
      <c r="D25"/>
      <c r="E25" t="s">
        <v>320</v>
      </c>
      <c r="F25" s="140">
        <v>142500000</v>
      </c>
      <c r="G25"/>
      <c r="H25"/>
    </row>
    <row r="26" spans="3:8" ht="12.75">
      <c r="C26"/>
      <c r="D26"/>
      <c r="E26" t="s">
        <v>321</v>
      </c>
      <c r="F26" s="140">
        <f>F25-F24</f>
        <v>47508000</v>
      </c>
      <c r="G26" t="s">
        <v>17</v>
      </c>
      <c r="H26">
        <f>SUM(H21:H25)</f>
        <v>0</v>
      </c>
    </row>
    <row r="27" spans="3:8" ht="12.75">
      <c r="C27"/>
      <c r="D27"/>
      <c r="E27"/>
      <c r="F27"/>
      <c r="G27"/>
      <c r="H27"/>
    </row>
    <row r="28" spans="1:11" ht="14.25">
      <c r="A28" s="100">
        <v>1</v>
      </c>
      <c r="B28" s="309" t="s">
        <v>161</v>
      </c>
      <c r="C28" s="290"/>
      <c r="D28" s="290"/>
      <c r="E28" s="290"/>
      <c r="F28" s="290"/>
      <c r="G28" s="290"/>
      <c r="H28" s="290"/>
      <c r="I28" s="290"/>
      <c r="J28" s="290"/>
      <c r="K28" s="290"/>
    </row>
    <row r="29" spans="1:11" ht="14.25">
      <c r="A29" s="215"/>
      <c r="B29" s="308" t="s">
        <v>115</v>
      </c>
      <c r="C29" s="290"/>
      <c r="D29" s="290"/>
      <c r="E29" s="290"/>
      <c r="F29" s="290"/>
      <c r="G29" s="290"/>
      <c r="H29" s="290"/>
      <c r="I29" s="290"/>
      <c r="J29" s="290"/>
      <c r="K29" s="290"/>
    </row>
    <row r="31" ht="14.25">
      <c r="A31" s="132" t="s">
        <v>364</v>
      </c>
    </row>
  </sheetData>
  <sheetProtection/>
  <mergeCells count="14">
    <mergeCell ref="V5:Z5"/>
    <mergeCell ref="AA5:AE5"/>
    <mergeCell ref="G4:K4"/>
    <mergeCell ref="L4:P4"/>
    <mergeCell ref="Q4:U4"/>
    <mergeCell ref="B29:K29"/>
    <mergeCell ref="G5:K5"/>
    <mergeCell ref="L5:P5"/>
    <mergeCell ref="A1:AE1"/>
    <mergeCell ref="C4:F5"/>
    <mergeCell ref="B28:K28"/>
    <mergeCell ref="V4:Z4"/>
    <mergeCell ref="AA4:AE4"/>
    <mergeCell ref="Q5:U5"/>
  </mergeCells>
  <conditionalFormatting sqref="C3">
    <cfRule type="cellIs" priority="4" dxfId="0" operator="lessThanOrEqual" stopIfTrue="1">
      <formula>0</formula>
    </cfRule>
  </conditionalFormatting>
  <printOptions horizontalCentered="1"/>
  <pageMargins left="0.25" right="0.25" top="0.45" bottom="0.75" header="0.5" footer="0.5"/>
  <pageSetup fitToHeight="1" fitToWidth="1" horizontalDpi="600" verticalDpi="600" orientation="landscape" scale="86" r:id="rId1"/>
  <headerFooter alignWithMargins="0">
    <oddFooter>&amp;L&amp;8&amp;K000000&amp;F&amp;C&amp;8© SMS, Inc., 2021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F44"/>
  <sheetViews>
    <sheetView tabSelected="1" zoomScalePageLayoutView="0" workbookViewId="0" topLeftCell="A1">
      <selection activeCell="U44" sqref="U44"/>
    </sheetView>
  </sheetViews>
  <sheetFormatPr defaultColWidth="11.421875" defaultRowHeight="12.75" outlineLevelCol="1"/>
  <cols>
    <col min="1" max="1" width="19.00390625" style="89" customWidth="1"/>
    <col min="2" max="2" width="14.2812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8" width="11.421875" style="109" customWidth="1"/>
    <col min="59" max="16384" width="11.421875" style="89" customWidth="1"/>
  </cols>
  <sheetData>
    <row r="1" spans="1:58" ht="15">
      <c r="A1" s="312" t="s">
        <v>373</v>
      </c>
      <c r="B1" s="312"/>
      <c r="C1" s="312"/>
      <c r="D1" s="312"/>
      <c r="E1" s="312"/>
      <c r="F1" s="312"/>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1:58" ht="15">
      <c r="A2" s="143"/>
      <c r="B2" s="143"/>
      <c r="C2" s="143"/>
      <c r="D2" s="143"/>
      <c r="E2" s="143"/>
      <c r="F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1:58" ht="15.75">
      <c r="A3" s="206" t="s">
        <v>163</v>
      </c>
      <c r="B3" s="209"/>
      <c r="C3" s="208">
        <f>$D$7</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58" ht="15">
      <c r="A4" s="170"/>
      <c r="B4" s="171"/>
      <c r="C4" s="310" t="s">
        <v>54</v>
      </c>
      <c r="D4" s="311"/>
      <c r="E4" s="311"/>
      <c r="F4" s="31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58" ht="12.75">
      <c r="A5" s="173"/>
      <c r="B5" s="171"/>
      <c r="C5" s="311"/>
      <c r="D5" s="311"/>
      <c r="E5" s="311"/>
      <c r="F5" s="311"/>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ht="96" customHeight="1">
      <c r="A6" s="174"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4.25">
      <c r="A7" s="182"/>
      <c r="B7" s="182"/>
      <c r="C7" s="102"/>
      <c r="D7" s="101">
        <f>'2.  Average Daily Census '!$G$13</f>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row>
    <row r="8" spans="1:58" ht="14.25">
      <c r="A8" s="195" t="s">
        <v>257</v>
      </c>
      <c r="B8" s="196" t="s">
        <v>168</v>
      </c>
      <c r="C8" s="225">
        <v>175200</v>
      </c>
      <c r="D8" s="226">
        <f aca="true" t="shared" si="0" ref="D8:D17">IF(ISBLANK($C8)=TRUE,"",($C8/365))</f>
        <v>480</v>
      </c>
      <c r="E8" s="225">
        <v>5000</v>
      </c>
      <c r="F8" s="226">
        <f aca="true" t="shared" si="1" ref="F8:F17">IF(ISBLANK($E8)=TRUE,"",($E8/$D8*24))</f>
        <v>250</v>
      </c>
      <c r="G8" s="93"/>
      <c r="H8" s="94">
        <f>IF(ISBLANK('2.  Average Daily Census '!$F$28)=TRUE,"",'2.  Average Daily Census '!$F$28)</f>
      </c>
      <c r="I8" s="92">
        <f aca="true" t="shared" si="2" ref="I8:I17">IF(ISBLANK($G8)=TRUE,"",($H8/$D$7*$D8))</f>
      </c>
      <c r="J8" s="92">
        <f aca="true" t="shared" si="3" ref="J8:J17">IF(ISBLANK($G8)=TRUE,"",($G8/$I8*24))</f>
      </c>
      <c r="K8" s="131"/>
      <c r="L8" s="93"/>
      <c r="M8" s="94">
        <f>IF(ISBLANK('2.  Average Daily Census '!$I$28)=TRUE,"",'2.  Average Daily Census '!$I$28)</f>
      </c>
      <c r="N8" s="92">
        <f aca="true" t="shared" si="4" ref="N8:N17">IF(ISBLANK($L8)=TRUE,"",($M8/$D$7*$D8))</f>
      </c>
      <c r="O8" s="92">
        <f aca="true" t="shared" si="5" ref="O8:O17">IF(ISBLANK(L8)=TRUE,"",($L8/$N8*24))</f>
      </c>
      <c r="P8" s="131"/>
      <c r="Q8" s="93"/>
      <c r="R8" s="94">
        <f>IF(ISBLANK('2.  Average Daily Census '!$L$28)=TRUE,"",'2.  Average Daily Census '!$L$28)</f>
      </c>
      <c r="S8" s="92">
        <f aca="true" t="shared" si="6" ref="S8:S17">IF(ISBLANK($Q8)=TRUE,"",($R8/$D$7*$D8))</f>
      </c>
      <c r="T8" s="92">
        <f aca="true" t="shared" si="7" ref="T8:T17">IF(ISBLANK($Q8)=TRUE,"",($Q8/$S8*24))</f>
      </c>
      <c r="U8" s="131"/>
      <c r="V8" s="93"/>
      <c r="W8" s="94">
        <f>IF(ISBLANK('2.  Average Daily Census '!$O$28)=TRUE,"",'2.  Average Daily Census '!$O$28)</f>
      </c>
      <c r="X8" s="92">
        <f aca="true" t="shared" si="8" ref="X8:X17">IF(ISBLANK($V8)=TRUE,"",($W8/$D$7*$D8))</f>
      </c>
      <c r="Y8" s="92">
        <f aca="true" t="shared" si="9" ref="Y8:Y17">IF(ISBLANK($V8)=TRUE,"",($V8/$X8*24))</f>
      </c>
      <c r="Z8" s="131"/>
      <c r="AA8" s="93"/>
      <c r="AB8" s="94">
        <f>IF(ISBLANK('2.  Average Daily Census '!$R$28)=TRUE,"",'2.  Average Daily Census '!$R$28)</f>
      </c>
      <c r="AC8" s="92">
        <f aca="true" t="shared" si="10" ref="AC8:AC17">IF(ISBLANK($AA8)=TRUE,"",($AB8/$D$7*$D8))</f>
      </c>
      <c r="AD8" s="92">
        <f aca="true" t="shared" si="11" ref="AD8:AD17">IF(ISBLANK($AA8)=TRUE,"",($AA8/$AC8*24))</f>
      </c>
      <c r="AE8" s="131"/>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row>
    <row r="9" spans="1:58" ht="14.25">
      <c r="A9" s="195" t="s">
        <v>250</v>
      </c>
      <c r="B9" s="196" t="s">
        <v>168</v>
      </c>
      <c r="C9" s="225">
        <v>350400</v>
      </c>
      <c r="D9" s="226">
        <f t="shared" si="0"/>
        <v>960</v>
      </c>
      <c r="E9" s="225">
        <v>5500</v>
      </c>
      <c r="F9" s="226">
        <f t="shared" si="1"/>
        <v>137.5</v>
      </c>
      <c r="G9" s="93"/>
      <c r="H9" s="94"/>
      <c r="I9" s="92"/>
      <c r="J9" s="92"/>
      <c r="K9" s="131"/>
      <c r="L9" s="93"/>
      <c r="M9" s="94"/>
      <c r="N9" s="92"/>
      <c r="O9" s="92"/>
      <c r="P9" s="131"/>
      <c r="Q9" s="93"/>
      <c r="R9" s="94"/>
      <c r="S9" s="92"/>
      <c r="T9" s="92"/>
      <c r="U9" s="131"/>
      <c r="V9" s="93"/>
      <c r="W9" s="94"/>
      <c r="X9" s="92"/>
      <c r="Y9" s="92"/>
      <c r="Z9" s="131"/>
      <c r="AA9" s="93"/>
      <c r="AB9" s="94"/>
      <c r="AC9" s="92"/>
      <c r="AD9" s="92"/>
      <c r="AE9" s="131"/>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row>
    <row r="10" spans="1:58" ht="14.25">
      <c r="A10" s="195" t="s">
        <v>251</v>
      </c>
      <c r="B10" s="196" t="s">
        <v>168</v>
      </c>
      <c r="C10" s="225">
        <v>1051200</v>
      </c>
      <c r="D10" s="226">
        <f t="shared" si="0"/>
        <v>2880</v>
      </c>
      <c r="E10" s="225">
        <v>8000</v>
      </c>
      <c r="F10" s="226">
        <f t="shared" si="1"/>
        <v>66.66666666666666</v>
      </c>
      <c r="G10" s="93"/>
      <c r="H10" s="94"/>
      <c r="I10" s="92"/>
      <c r="J10" s="92"/>
      <c r="K10" s="131"/>
      <c r="L10" s="93"/>
      <c r="M10" s="94"/>
      <c r="N10" s="92"/>
      <c r="O10" s="92"/>
      <c r="P10" s="131"/>
      <c r="Q10" s="93"/>
      <c r="R10" s="94"/>
      <c r="S10" s="92"/>
      <c r="T10" s="92"/>
      <c r="U10" s="131"/>
      <c r="V10" s="93"/>
      <c r="W10" s="94"/>
      <c r="X10" s="92"/>
      <c r="Y10" s="92"/>
      <c r="Z10" s="131"/>
      <c r="AA10" s="93"/>
      <c r="AB10" s="94"/>
      <c r="AC10" s="92"/>
      <c r="AD10" s="92"/>
      <c r="AE10" s="131"/>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ht="14.25">
      <c r="A11" s="195" t="s">
        <v>252</v>
      </c>
      <c r="B11" s="196" t="s">
        <v>168</v>
      </c>
      <c r="C11" s="225">
        <v>306600</v>
      </c>
      <c r="D11" s="226">
        <f t="shared" si="0"/>
        <v>840</v>
      </c>
      <c r="E11" s="225">
        <v>10000</v>
      </c>
      <c r="F11" s="226">
        <f t="shared" si="1"/>
        <v>285.7142857142857</v>
      </c>
      <c r="G11" s="93"/>
      <c r="H11" s="94">
        <f>IF(ISBLANK('2.  Average Daily Census '!$F$28)=TRUE,"",'2.  Average Daily Census '!$F$28)</f>
      </c>
      <c r="I11" s="92">
        <f t="shared" si="2"/>
      </c>
      <c r="J11" s="92">
        <f t="shared" si="3"/>
      </c>
      <c r="K11" s="131"/>
      <c r="L11" s="93"/>
      <c r="M11" s="94">
        <f>IF(ISBLANK('2.  Average Daily Census '!$I$28)=TRUE,"",'2.  Average Daily Census '!$I$28)</f>
      </c>
      <c r="N11" s="92">
        <f t="shared" si="4"/>
      </c>
      <c r="O11" s="92">
        <f t="shared" si="5"/>
      </c>
      <c r="P11" s="131"/>
      <c r="Q11" s="93"/>
      <c r="R11" s="94">
        <f>IF(ISBLANK('2.  Average Daily Census '!$L$28)=TRUE,"",'2.  Average Daily Census '!$L$28)</f>
      </c>
      <c r="S11" s="92">
        <f t="shared" si="6"/>
      </c>
      <c r="T11" s="92">
        <f t="shared" si="7"/>
      </c>
      <c r="U11" s="131"/>
      <c r="V11" s="93"/>
      <c r="W11" s="94">
        <f>IF(ISBLANK('2.  Average Daily Census '!$O$28)=TRUE,"",'2.  Average Daily Census '!$O$28)</f>
      </c>
      <c r="X11" s="92">
        <f t="shared" si="8"/>
      </c>
      <c r="Y11" s="92">
        <f t="shared" si="9"/>
      </c>
      <c r="Z11" s="131"/>
      <c r="AA11" s="93"/>
      <c r="AB11" s="94">
        <f>IF(ISBLANK('2.  Average Daily Census '!$R$28)=TRUE,"",'2.  Average Daily Census '!$R$28)</f>
      </c>
      <c r="AC11" s="92">
        <f t="shared" si="10"/>
      </c>
      <c r="AD11" s="92">
        <f t="shared" si="11"/>
      </c>
      <c r="AE11" s="131"/>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row>
    <row r="12" spans="1:58" ht="14.25">
      <c r="A12" s="195" t="s">
        <v>253</v>
      </c>
      <c r="B12" s="196" t="s">
        <v>168</v>
      </c>
      <c r="C12" s="225">
        <v>569400</v>
      </c>
      <c r="D12" s="226">
        <f t="shared" si="0"/>
        <v>1560</v>
      </c>
      <c r="E12" s="225">
        <v>10000</v>
      </c>
      <c r="F12" s="226">
        <f t="shared" si="1"/>
        <v>153.84615384615387</v>
      </c>
      <c r="G12" s="93"/>
      <c r="H12" s="94"/>
      <c r="I12" s="92"/>
      <c r="J12" s="92"/>
      <c r="K12" s="131"/>
      <c r="L12" s="93"/>
      <c r="M12" s="94"/>
      <c r="N12" s="92"/>
      <c r="O12" s="92"/>
      <c r="P12" s="131"/>
      <c r="Q12" s="93"/>
      <c r="R12" s="94"/>
      <c r="S12" s="92"/>
      <c r="T12" s="92"/>
      <c r="U12" s="131"/>
      <c r="V12" s="93"/>
      <c r="W12" s="94"/>
      <c r="X12" s="92"/>
      <c r="Y12" s="92"/>
      <c r="Z12" s="131"/>
      <c r="AA12" s="93"/>
      <c r="AB12" s="94"/>
      <c r="AC12" s="92"/>
      <c r="AD12" s="92"/>
      <c r="AE12" s="131"/>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14.25">
      <c r="A13" s="195" t="s">
        <v>254</v>
      </c>
      <c r="B13" s="196" t="s">
        <v>168</v>
      </c>
      <c r="C13" s="225">
        <v>394200</v>
      </c>
      <c r="D13" s="226">
        <f t="shared" si="0"/>
        <v>1080</v>
      </c>
      <c r="E13" s="225">
        <v>10000</v>
      </c>
      <c r="F13" s="226">
        <f t="shared" si="1"/>
        <v>222.22222222222223</v>
      </c>
      <c r="G13" s="93"/>
      <c r="H13" s="94"/>
      <c r="I13" s="92"/>
      <c r="J13" s="92"/>
      <c r="K13" s="131"/>
      <c r="L13" s="93"/>
      <c r="M13" s="94"/>
      <c r="N13" s="92"/>
      <c r="O13" s="92"/>
      <c r="P13" s="131"/>
      <c r="Q13" s="93"/>
      <c r="R13" s="94"/>
      <c r="S13" s="92"/>
      <c r="T13" s="92"/>
      <c r="U13" s="131"/>
      <c r="V13" s="93"/>
      <c r="W13" s="94"/>
      <c r="X13" s="92"/>
      <c r="Y13" s="92"/>
      <c r="Z13" s="131"/>
      <c r="AA13" s="93"/>
      <c r="AB13" s="94"/>
      <c r="AC13" s="92"/>
      <c r="AD13" s="92"/>
      <c r="AE13" s="131"/>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14" spans="1:58" ht="14.25">
      <c r="A14" s="197" t="s">
        <v>34</v>
      </c>
      <c r="B14" s="196" t="s">
        <v>168</v>
      </c>
      <c r="C14" s="227"/>
      <c r="D14" s="226">
        <f t="shared" si="0"/>
      </c>
      <c r="E14" s="227"/>
      <c r="F14" s="226">
        <f t="shared" si="1"/>
      </c>
      <c r="G14" s="93"/>
      <c r="H14" s="94"/>
      <c r="I14" s="92"/>
      <c r="J14" s="92"/>
      <c r="K14" s="131"/>
      <c r="L14" s="93"/>
      <c r="M14" s="94"/>
      <c r="N14" s="92"/>
      <c r="O14" s="92"/>
      <c r="P14" s="131"/>
      <c r="Q14" s="93"/>
      <c r="R14" s="94"/>
      <c r="S14" s="92"/>
      <c r="T14" s="92"/>
      <c r="U14" s="131"/>
      <c r="V14" s="93"/>
      <c r="W14" s="94"/>
      <c r="X14" s="92"/>
      <c r="Y14" s="92"/>
      <c r="Z14" s="131"/>
      <c r="AA14" s="93"/>
      <c r="AB14" s="94"/>
      <c r="AC14" s="92"/>
      <c r="AD14" s="92"/>
      <c r="AE14" s="131"/>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row>
    <row r="15" spans="1:58" ht="14.25">
      <c r="A15" s="197" t="s">
        <v>35</v>
      </c>
      <c r="B15" s="198" t="s">
        <v>172</v>
      </c>
      <c r="C15" s="227"/>
      <c r="D15" s="226">
        <f t="shared" si="0"/>
      </c>
      <c r="E15" s="227"/>
      <c r="F15" s="226">
        <f t="shared" si="1"/>
      </c>
      <c r="G15" s="93"/>
      <c r="H15" s="94">
        <f>IF(ISBLANK('2.  Average Daily Census '!$F$28)=TRUE,"",'2.  Average Daily Census '!$F$28)</f>
      </c>
      <c r="I15" s="92">
        <f t="shared" si="2"/>
      </c>
      <c r="J15" s="92">
        <f t="shared" si="3"/>
      </c>
      <c r="K15" s="131"/>
      <c r="L15" s="93"/>
      <c r="M15" s="94">
        <f>IF(ISBLANK('2.  Average Daily Census '!$I$28)=TRUE,"",'2.  Average Daily Census '!$I$28)</f>
      </c>
      <c r="N15" s="92">
        <f t="shared" si="4"/>
      </c>
      <c r="O15" s="92">
        <f t="shared" si="5"/>
      </c>
      <c r="P15" s="131"/>
      <c r="Q15" s="93"/>
      <c r="R15" s="94">
        <f>IF(ISBLANK('2.  Average Daily Census '!$L$28)=TRUE,"",'2.  Average Daily Census '!$L$28)</f>
      </c>
      <c r="S15" s="92">
        <f t="shared" si="6"/>
      </c>
      <c r="T15" s="92">
        <f t="shared" si="7"/>
      </c>
      <c r="U15" s="131"/>
      <c r="V15" s="93"/>
      <c r="W15" s="94">
        <f>IF(ISBLANK('2.  Average Daily Census '!$O$28)=TRUE,"",'2.  Average Daily Census '!$O$28)</f>
      </c>
      <c r="X15" s="92">
        <f t="shared" si="8"/>
      </c>
      <c r="Y15" s="92">
        <f t="shared" si="9"/>
      </c>
      <c r="Z15" s="131"/>
      <c r="AA15" s="93"/>
      <c r="AB15" s="94">
        <f>IF(ISBLANK('2.  Average Daily Census '!$R$28)=TRUE,"",'2.  Average Daily Census '!$R$28)</f>
      </c>
      <c r="AC15" s="92">
        <f t="shared" si="10"/>
      </c>
      <c r="AD15" s="92">
        <f t="shared" si="11"/>
      </c>
      <c r="AE15" s="131"/>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row>
    <row r="16" spans="1:58" ht="14.25">
      <c r="A16" s="197" t="s">
        <v>36</v>
      </c>
      <c r="B16" s="198" t="s">
        <v>185</v>
      </c>
      <c r="C16" s="227"/>
      <c r="D16" s="226">
        <f t="shared" si="0"/>
      </c>
      <c r="E16" s="227"/>
      <c r="F16" s="226">
        <f t="shared" si="1"/>
      </c>
      <c r="G16" s="93"/>
      <c r="H16" s="94">
        <f>IF(ISBLANK('2.  Average Daily Census '!$F$28)=TRUE,"",'2.  Average Daily Census '!$F$28)</f>
      </c>
      <c r="I16" s="92">
        <f t="shared" si="2"/>
      </c>
      <c r="J16" s="92">
        <f t="shared" si="3"/>
      </c>
      <c r="K16" s="131"/>
      <c r="L16" s="93"/>
      <c r="M16" s="94">
        <f>IF(ISBLANK('2.  Average Daily Census '!$I$28)=TRUE,"",'2.  Average Daily Census '!$I$28)</f>
      </c>
      <c r="N16" s="92">
        <f t="shared" si="4"/>
      </c>
      <c r="O16" s="92">
        <f t="shared" si="5"/>
      </c>
      <c r="P16" s="131"/>
      <c r="Q16" s="93"/>
      <c r="R16" s="94">
        <f>IF(ISBLANK('2.  Average Daily Census '!$L$28)=TRUE,"",'2.  Average Daily Census '!$L$28)</f>
      </c>
      <c r="S16" s="92">
        <f t="shared" si="6"/>
      </c>
      <c r="T16" s="92">
        <f t="shared" si="7"/>
      </c>
      <c r="U16" s="131"/>
      <c r="V16" s="93"/>
      <c r="W16" s="94">
        <f>IF(ISBLANK('2.  Average Daily Census '!$O$28)=TRUE,"",'2.  Average Daily Census '!$O$28)</f>
      </c>
      <c r="X16" s="92">
        <f t="shared" si="8"/>
      </c>
      <c r="Y16" s="92">
        <f t="shared" si="9"/>
      </c>
      <c r="Z16" s="131"/>
      <c r="AA16" s="93"/>
      <c r="AB16" s="94">
        <f>IF(ISBLANK('2.  Average Daily Census '!$R$28)=TRUE,"",'2.  Average Daily Census '!$R$28)</f>
      </c>
      <c r="AC16" s="92">
        <f t="shared" si="10"/>
      </c>
      <c r="AD16" s="92">
        <f t="shared" si="11"/>
      </c>
      <c r="AE16" s="131"/>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row>
    <row r="17" spans="1:58" ht="14.25">
      <c r="A17" s="199"/>
      <c r="B17" s="200"/>
      <c r="C17" s="227"/>
      <c r="D17" s="226">
        <f t="shared" si="0"/>
      </c>
      <c r="E17" s="227"/>
      <c r="F17" s="226">
        <f t="shared" si="1"/>
      </c>
      <c r="G17" s="93"/>
      <c r="H17" s="94">
        <f>IF(ISBLANK('2.  Average Daily Census '!$F$28)=TRUE,"",'2.  Average Daily Census '!$F$28)</f>
      </c>
      <c r="I17" s="92">
        <f t="shared" si="2"/>
      </c>
      <c r="J17" s="92">
        <f t="shared" si="3"/>
      </c>
      <c r="K17" s="131"/>
      <c r="L17" s="93"/>
      <c r="M17" s="94">
        <f>IF(ISBLANK('2.  Average Daily Census '!$I$28)=TRUE,"",'2.  Average Daily Census '!$I$28)</f>
      </c>
      <c r="N17" s="92">
        <f t="shared" si="4"/>
      </c>
      <c r="O17" s="92">
        <f t="shared" si="5"/>
      </c>
      <c r="P17" s="131"/>
      <c r="Q17" s="93"/>
      <c r="R17" s="94">
        <f>IF(ISBLANK('2.  Average Daily Census '!$L$28)=TRUE,"",'2.  Average Daily Census '!$L$28)</f>
      </c>
      <c r="S17" s="92">
        <f t="shared" si="6"/>
      </c>
      <c r="T17" s="92">
        <f t="shared" si="7"/>
      </c>
      <c r="U17" s="131"/>
      <c r="V17" s="93"/>
      <c r="W17" s="94">
        <f>IF(ISBLANK('2.  Average Daily Census '!$O$28)=TRUE,"",'2.  Average Daily Census '!$O$28)</f>
      </c>
      <c r="X17" s="92">
        <f t="shared" si="8"/>
      </c>
      <c r="Y17" s="92">
        <f t="shared" si="9"/>
      </c>
      <c r="Z17" s="131"/>
      <c r="AA17" s="93"/>
      <c r="AB17" s="94">
        <f>IF(ISBLANK('2.  Average Daily Census '!$R$28)=TRUE,"",'2.  Average Daily Census '!$R$28)</f>
      </c>
      <c r="AC17" s="92">
        <f t="shared" si="10"/>
      </c>
      <c r="AD17" s="92">
        <f t="shared" si="11"/>
      </c>
      <c r="AE17" s="131"/>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row>
    <row r="18" ht="12.75" customHeight="1"/>
    <row r="19" spans="1:58" ht="12.75">
      <c r="A19" s="315" t="s">
        <v>140</v>
      </c>
      <c r="B19" s="315"/>
      <c r="C19" s="315"/>
      <c r="D19" s="315"/>
      <c r="E19" s="315"/>
      <c r="F19" s="315"/>
      <c r="G19" s="315"/>
      <c r="H19" s="315"/>
      <c r="I19" s="315"/>
      <c r="J19" s="315"/>
      <c r="K19" s="315"/>
      <c r="L19" s="315"/>
      <c r="M19" s="290"/>
      <c r="N19" s="290"/>
      <c r="O19" s="290"/>
      <c r="P19" s="290"/>
      <c r="Q19" s="290"/>
      <c r="R19" s="290"/>
      <c r="S19" s="290"/>
      <c r="T19" s="290"/>
      <c r="U19" s="290"/>
      <c r="V19" s="290"/>
      <c r="W19" s="290"/>
      <c r="X19" s="290"/>
      <c r="Y19" s="290"/>
      <c r="Z19" s="290"/>
      <c r="AA19" s="290"/>
      <c r="AB19" s="290"/>
      <c r="AC19" s="290"/>
      <c r="AD19" s="290"/>
      <c r="AE19" s="290"/>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row>
    <row r="20" spans="1:58" ht="45.75" customHeight="1">
      <c r="A20" s="317" t="s">
        <v>375</v>
      </c>
      <c r="B20" s="317"/>
      <c r="C20" s="317"/>
      <c r="D20" s="317"/>
      <c r="E20" s="317"/>
      <c r="F20" s="317"/>
      <c r="G20" s="317"/>
      <c r="H20" s="317"/>
      <c r="I20" s="317"/>
      <c r="J20" s="317"/>
      <c r="K20" s="317"/>
      <c r="L20" s="317"/>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row>
    <row r="21" spans="1:58" ht="10.5" customHeight="1">
      <c r="A21" s="106"/>
      <c r="B21" s="106"/>
      <c r="C21" s="107"/>
      <c r="D21" s="107"/>
      <c r="E21" s="107"/>
      <c r="F21" s="107"/>
      <c r="G21" s="107"/>
      <c r="H21" s="107"/>
      <c r="I21" s="107"/>
      <c r="J21" s="107"/>
      <c r="K21" s="107"/>
      <c r="L21" s="107"/>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row>
    <row r="22" spans="1:13" ht="8.25" customHeight="1">
      <c r="A22" s="316"/>
      <c r="B22" s="316"/>
      <c r="C22" s="316"/>
      <c r="D22" s="316"/>
      <c r="E22" s="316"/>
      <c r="F22" s="316"/>
      <c r="G22" s="318"/>
      <c r="H22" s="318"/>
      <c r="I22" s="318"/>
      <c r="J22" s="318"/>
      <c r="K22" s="318"/>
      <c r="L22" s="318"/>
      <c r="M22" s="318"/>
    </row>
    <row r="23" spans="1:11" ht="14.25">
      <c r="A23" s="166">
        <v>1</v>
      </c>
      <c r="B23" s="309" t="s">
        <v>161</v>
      </c>
      <c r="C23" s="290"/>
      <c r="D23" s="290"/>
      <c r="E23" s="290"/>
      <c r="F23" s="290"/>
      <c r="G23" s="290"/>
      <c r="H23" s="290"/>
      <c r="I23" s="290"/>
      <c r="J23" s="290"/>
      <c r="K23" s="290"/>
    </row>
    <row r="24" spans="1:11" ht="14.25">
      <c r="A24" s="215"/>
      <c r="B24" s="308" t="s">
        <v>142</v>
      </c>
      <c r="C24" s="308"/>
      <c r="D24" s="308"/>
      <c r="E24" s="308"/>
      <c r="F24" s="308"/>
      <c r="G24" s="308"/>
      <c r="H24" s="308"/>
      <c r="I24" s="308"/>
      <c r="J24" s="290"/>
      <c r="K24" s="290"/>
    </row>
    <row r="26" spans="2:11" ht="12.75">
      <c r="B26" s="89" t="s">
        <v>356</v>
      </c>
      <c r="C26" s="191" t="s">
        <v>243</v>
      </c>
      <c r="D26" s="193" t="s">
        <v>244</v>
      </c>
      <c r="E26" s="201" t="s">
        <v>374</v>
      </c>
      <c r="F26" s="193" t="s">
        <v>245</v>
      </c>
      <c r="G26" s="193" t="s">
        <v>246</v>
      </c>
      <c r="H26" s="194"/>
      <c r="I26" s="194"/>
      <c r="J26" s="194"/>
      <c r="K26" s="193" t="s">
        <v>246</v>
      </c>
    </row>
    <row r="27" spans="3:11" ht="12.75">
      <c r="C27" s="114">
        <v>250</v>
      </c>
      <c r="D27" s="119">
        <f>C27*80%</f>
        <v>200</v>
      </c>
      <c r="E27" s="119">
        <f>D27/10</f>
        <v>20</v>
      </c>
      <c r="F27" s="119">
        <f>E27*24</f>
        <v>480</v>
      </c>
      <c r="G27" s="120">
        <f>F27*365</f>
        <v>175200</v>
      </c>
      <c r="H27" s="118"/>
      <c r="I27" s="118"/>
      <c r="J27" s="118"/>
      <c r="K27" s="119">
        <f>F27*365</f>
        <v>175200</v>
      </c>
    </row>
    <row r="28" spans="3:11" ht="12.75">
      <c r="C28" s="114">
        <v>500</v>
      </c>
      <c r="D28" s="119">
        <f>C28*80%</f>
        <v>400</v>
      </c>
      <c r="E28" s="119">
        <f>D28/10</f>
        <v>40</v>
      </c>
      <c r="F28" s="119">
        <f>E28*24</f>
        <v>960</v>
      </c>
      <c r="G28" s="120">
        <f>F28*365</f>
        <v>350400</v>
      </c>
      <c r="H28" s="118"/>
      <c r="I28" s="118"/>
      <c r="J28" s="118"/>
      <c r="K28" s="119">
        <f>F28*365</f>
        <v>350400</v>
      </c>
    </row>
    <row r="29" spans="3:11" ht="12.75">
      <c r="C29" s="114">
        <v>750</v>
      </c>
      <c r="D29" s="119">
        <f>C29*80%</f>
        <v>600</v>
      </c>
      <c r="E29" s="119">
        <f>D29/10</f>
        <v>60</v>
      </c>
      <c r="F29" s="119">
        <f>E29*24</f>
        <v>1440</v>
      </c>
      <c r="G29" s="120">
        <f>F29*365</f>
        <v>525600</v>
      </c>
      <c r="H29" s="118"/>
      <c r="I29" s="118"/>
      <c r="J29" s="118"/>
      <c r="K29" s="119">
        <f>F29*365</f>
        <v>525600</v>
      </c>
    </row>
    <row r="30" spans="3:11" ht="12.75">
      <c r="C30" s="114">
        <v>900</v>
      </c>
      <c r="D30" s="119">
        <f>C30*80%</f>
        <v>720</v>
      </c>
      <c r="E30" s="119">
        <f>D30/10</f>
        <v>72</v>
      </c>
      <c r="F30" s="119">
        <f>E30*24</f>
        <v>1728</v>
      </c>
      <c r="G30" s="120">
        <f>F30*365</f>
        <v>630720</v>
      </c>
      <c r="H30" s="118"/>
      <c r="I30" s="118"/>
      <c r="J30" s="118"/>
      <c r="K30" s="119">
        <f>F30*365</f>
        <v>630720</v>
      </c>
    </row>
    <row r="31" spans="3:11" ht="12.75">
      <c r="C31" s="114">
        <v>1500</v>
      </c>
      <c r="D31" s="119">
        <f>C31*80%</f>
        <v>1200</v>
      </c>
      <c r="E31" s="119">
        <f>D31/10</f>
        <v>120</v>
      </c>
      <c r="F31" s="119">
        <f>E31*24</f>
        <v>2880</v>
      </c>
      <c r="G31" s="120"/>
      <c r="H31" s="118"/>
      <c r="I31" s="118"/>
      <c r="J31" s="118"/>
      <c r="K31" s="119">
        <f>F31*365</f>
        <v>1051200</v>
      </c>
    </row>
    <row r="32" spans="3:4" ht="12.75">
      <c r="C32" s="89"/>
      <c r="D32" s="88" t="s">
        <v>249</v>
      </c>
    </row>
    <row r="33" ht="9.75" customHeight="1"/>
    <row r="34" ht="9" customHeight="1"/>
    <row r="35" spans="3:11" ht="38.25">
      <c r="C35" s="189" t="s">
        <v>248</v>
      </c>
      <c r="D35" s="202" t="s">
        <v>374</v>
      </c>
      <c r="E35" s="190" t="s">
        <v>245</v>
      </c>
      <c r="F35" s="190" t="s">
        <v>246</v>
      </c>
      <c r="J35" s="122" t="s">
        <v>246</v>
      </c>
      <c r="K35" s="123" t="s">
        <v>247</v>
      </c>
    </row>
    <row r="36" spans="3:11" ht="12.75">
      <c r="C36" s="114">
        <v>1</v>
      </c>
      <c r="D36" s="121">
        <v>35</v>
      </c>
      <c r="E36" s="119">
        <f>D36*24</f>
        <v>840</v>
      </c>
      <c r="F36" s="119">
        <f>E36*365</f>
        <v>306600</v>
      </c>
      <c r="K36" s="114">
        <v>10000</v>
      </c>
    </row>
    <row r="37" spans="3:11" ht="12.75">
      <c r="C37" s="114">
        <v>2</v>
      </c>
      <c r="D37" s="121">
        <v>65</v>
      </c>
      <c r="E37" s="119">
        <f>D37*24</f>
        <v>1560</v>
      </c>
      <c r="F37" s="119">
        <f>E37*365</f>
        <v>569400</v>
      </c>
      <c r="K37" s="114">
        <v>10000</v>
      </c>
    </row>
    <row r="38" spans="3:11" ht="12.75">
      <c r="C38" s="114">
        <v>3</v>
      </c>
      <c r="D38" s="121">
        <v>45</v>
      </c>
      <c r="E38" s="119">
        <f>D38*24</f>
        <v>1080</v>
      </c>
      <c r="F38" s="119">
        <f>E38*365</f>
        <v>394200</v>
      </c>
      <c r="K38" s="114">
        <v>10000</v>
      </c>
    </row>
    <row r="39" ht="12.75">
      <c r="D39" s="88" t="s">
        <v>255</v>
      </c>
    </row>
    <row r="40" ht="12" customHeight="1"/>
    <row r="41" spans="3:5" ht="38.25">
      <c r="C41" s="191" t="s">
        <v>243</v>
      </c>
      <c r="D41" s="192" t="s">
        <v>247</v>
      </c>
      <c r="E41" s="192" t="s">
        <v>256</v>
      </c>
    </row>
    <row r="42" spans="3:5" ht="12.75">
      <c r="C42" s="114">
        <v>1500</v>
      </c>
      <c r="D42" s="114">
        <v>10000</v>
      </c>
      <c r="E42" s="114">
        <v>8000</v>
      </c>
    </row>
    <row r="43" spans="3:5" ht="12.75">
      <c r="C43" s="114">
        <v>500</v>
      </c>
      <c r="D43" s="114">
        <v>7500</v>
      </c>
      <c r="E43" s="114">
        <v>5500</v>
      </c>
    </row>
    <row r="44" spans="3:5" ht="12.75">
      <c r="C44" s="114">
        <v>250</v>
      </c>
      <c r="D44" s="114">
        <v>7500</v>
      </c>
      <c r="E44" s="114">
        <v>5000</v>
      </c>
    </row>
  </sheetData>
  <sheetProtection/>
  <mergeCells count="18">
    <mergeCell ref="B23:K23"/>
    <mergeCell ref="AA4:AE4"/>
    <mergeCell ref="G22:M22"/>
    <mergeCell ref="G4:K4"/>
    <mergeCell ref="L4:P4"/>
    <mergeCell ref="Q4:U4"/>
    <mergeCell ref="V5:Z5"/>
    <mergeCell ref="AA5:AE5"/>
    <mergeCell ref="B24:K24"/>
    <mergeCell ref="C4:F5"/>
    <mergeCell ref="A1:AE1"/>
    <mergeCell ref="A19:AE19"/>
    <mergeCell ref="A22:F22"/>
    <mergeCell ref="V4:Z4"/>
    <mergeCell ref="Q5:U5"/>
    <mergeCell ref="A20:L20"/>
    <mergeCell ref="G5:K5"/>
    <mergeCell ref="L5:P5"/>
  </mergeCells>
  <conditionalFormatting sqref="C3">
    <cfRule type="cellIs" priority="4" dxfId="0" operator="lessThanOrEqual" stopIfTrue="1">
      <formula>0</formula>
    </cfRule>
  </conditionalFormatting>
  <printOptions horizontalCentered="1"/>
  <pageMargins left="0.25" right="0.25" top="0.45" bottom="0.75" header="0.5" footer="0.5"/>
  <pageSetup fitToHeight="1" fitToWidth="1" horizontalDpi="600" verticalDpi="600" orientation="landscape" scale="10" r:id="rId1"/>
  <headerFooter alignWithMargins="0">
    <oddFooter>&amp;L&amp;8&amp;K000000&amp;F&amp;C&amp;8© SMS, Inc., 2021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F21"/>
  <sheetViews>
    <sheetView tabSelected="1" zoomScalePageLayoutView="0" workbookViewId="0" topLeftCell="A1">
      <selection activeCell="U44" sqref="U44"/>
    </sheetView>
  </sheetViews>
  <sheetFormatPr defaultColWidth="11.421875" defaultRowHeight="12.75" outlineLevelCol="1"/>
  <cols>
    <col min="1" max="1" width="24.28125" style="96" customWidth="1"/>
    <col min="2" max="2" width="14.421875" style="89" customWidth="1"/>
    <col min="3" max="5" width="10.7109375" style="88" customWidth="1" outlineLevel="1"/>
    <col min="6" max="6" width="15.140625" style="88" customWidth="1"/>
    <col min="7" max="10" width="10.7109375" style="88" hidden="1" customWidth="1" outlineLevel="1"/>
    <col min="11" max="11" width="15.140625" style="88" customWidth="1" collapsed="1"/>
    <col min="12" max="15" width="10.7109375" style="88" hidden="1" customWidth="1" outlineLevel="1"/>
    <col min="16" max="16" width="15.140625" style="88" customWidth="1" collapsed="1"/>
    <col min="17" max="20" width="10.7109375" style="88" hidden="1" customWidth="1" outlineLevel="1"/>
    <col min="21" max="21" width="15.140625" style="88" customWidth="1" collapsed="1"/>
    <col min="22" max="25" width="10.7109375" style="88" hidden="1" customWidth="1" outlineLevel="1"/>
    <col min="26" max="26" width="15.140625" style="88" customWidth="1" collapsed="1"/>
    <col min="27" max="30" width="10.7109375" style="88" hidden="1" customWidth="1" outlineLevel="1"/>
    <col min="31" max="31" width="15.140625" style="88" customWidth="1" collapsed="1"/>
    <col min="32" max="32" width="11.421875" style="89" customWidth="1"/>
    <col min="33" max="58" width="11.421875" style="109" customWidth="1"/>
    <col min="59" max="16384" width="11.421875" style="89" customWidth="1"/>
  </cols>
  <sheetData>
    <row r="1" spans="1:58" ht="15">
      <c r="A1" s="312" t="s">
        <v>377</v>
      </c>
      <c r="B1" s="312"/>
      <c r="C1" s="312"/>
      <c r="D1" s="312"/>
      <c r="E1" s="312"/>
      <c r="F1" s="312"/>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1:58" ht="15">
      <c r="A2" s="143"/>
      <c r="B2" s="143"/>
      <c r="C2" s="143"/>
      <c r="D2" s="143"/>
      <c r="E2" s="143"/>
      <c r="F2" s="143"/>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1:58" ht="15.75">
      <c r="A3" s="206" t="s">
        <v>163</v>
      </c>
      <c r="B3" s="207"/>
      <c r="C3" s="208">
        <f>$D$7</f>
      </c>
      <c r="E3" s="88" t="s">
        <v>278</v>
      </c>
      <c r="F3" s="128">
        <f>'2.  Average Daily Census '!$P$4</f>
        <v>0</v>
      </c>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58" ht="15">
      <c r="A4" s="204"/>
      <c r="B4" s="205"/>
      <c r="C4" s="319" t="s">
        <v>54</v>
      </c>
      <c r="D4" s="320"/>
      <c r="E4" s="320"/>
      <c r="F4" s="321"/>
      <c r="G4" s="314" t="s">
        <v>204</v>
      </c>
      <c r="H4" s="314"/>
      <c r="I4" s="314"/>
      <c r="J4" s="314"/>
      <c r="K4" s="314"/>
      <c r="L4" s="314" t="s">
        <v>204</v>
      </c>
      <c r="M4" s="314"/>
      <c r="N4" s="314"/>
      <c r="O4" s="314"/>
      <c r="P4" s="314"/>
      <c r="Q4" s="314" t="s">
        <v>204</v>
      </c>
      <c r="R4" s="314"/>
      <c r="S4" s="314"/>
      <c r="T4" s="314"/>
      <c r="U4" s="314"/>
      <c r="V4" s="314" t="s">
        <v>204</v>
      </c>
      <c r="W4" s="314"/>
      <c r="X4" s="314"/>
      <c r="Y4" s="314"/>
      <c r="Z4" s="314"/>
      <c r="AA4" s="314" t="s">
        <v>204</v>
      </c>
      <c r="AB4" s="314"/>
      <c r="AC4" s="314"/>
      <c r="AD4" s="314"/>
      <c r="AE4" s="314"/>
      <c r="AF4" s="16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58" ht="12.75">
      <c r="A5" s="173"/>
      <c r="B5" s="171"/>
      <c r="C5" s="322"/>
      <c r="D5" s="323"/>
      <c r="E5" s="323"/>
      <c r="F5" s="324"/>
      <c r="G5" s="314" t="s">
        <v>180</v>
      </c>
      <c r="H5" s="314"/>
      <c r="I5" s="314"/>
      <c r="J5" s="314"/>
      <c r="K5" s="314"/>
      <c r="L5" s="314" t="s">
        <v>205</v>
      </c>
      <c r="M5" s="314"/>
      <c r="N5" s="314"/>
      <c r="O5" s="314"/>
      <c r="P5" s="314"/>
      <c r="Q5" s="314" t="s">
        <v>206</v>
      </c>
      <c r="R5" s="314"/>
      <c r="S5" s="314"/>
      <c r="T5" s="314"/>
      <c r="U5" s="314"/>
      <c r="V5" s="314" t="s">
        <v>207</v>
      </c>
      <c r="W5" s="314"/>
      <c r="X5" s="314"/>
      <c r="Y5" s="314"/>
      <c r="Z5" s="314"/>
      <c r="AA5" s="314" t="s">
        <v>208</v>
      </c>
      <c r="AB5" s="314"/>
      <c r="AC5" s="314"/>
      <c r="AD5" s="314"/>
      <c r="AE5" s="314"/>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ht="96" customHeight="1">
      <c r="A6" s="174" t="s">
        <v>47</v>
      </c>
      <c r="B6" s="175" t="s">
        <v>166</v>
      </c>
      <c r="C6" s="176" t="s">
        <v>18</v>
      </c>
      <c r="D6" s="176" t="s">
        <v>155</v>
      </c>
      <c r="E6" s="176" t="s">
        <v>114</v>
      </c>
      <c r="F6" s="176" t="s">
        <v>6</v>
      </c>
      <c r="G6" s="177" t="s">
        <v>9</v>
      </c>
      <c r="H6" s="177" t="s">
        <v>8</v>
      </c>
      <c r="I6" s="177" t="s">
        <v>156</v>
      </c>
      <c r="J6" s="177" t="s">
        <v>139</v>
      </c>
      <c r="K6" s="177" t="s">
        <v>49</v>
      </c>
      <c r="L6" s="178" t="s">
        <v>9</v>
      </c>
      <c r="M6" s="178" t="s">
        <v>8</v>
      </c>
      <c r="N6" s="178" t="s">
        <v>157</v>
      </c>
      <c r="O6" s="178" t="s">
        <v>139</v>
      </c>
      <c r="P6" s="178" t="s">
        <v>49</v>
      </c>
      <c r="Q6" s="179" t="s">
        <v>9</v>
      </c>
      <c r="R6" s="179" t="s">
        <v>8</v>
      </c>
      <c r="S6" s="179" t="s">
        <v>157</v>
      </c>
      <c r="T6" s="179" t="s">
        <v>139</v>
      </c>
      <c r="U6" s="179" t="s">
        <v>49</v>
      </c>
      <c r="V6" s="180" t="s">
        <v>9</v>
      </c>
      <c r="W6" s="180" t="s">
        <v>8</v>
      </c>
      <c r="X6" s="180" t="s">
        <v>157</v>
      </c>
      <c r="Y6" s="180" t="s">
        <v>139</v>
      </c>
      <c r="Z6" s="180" t="s">
        <v>49</v>
      </c>
      <c r="AA6" s="181" t="s">
        <v>9</v>
      </c>
      <c r="AB6" s="181" t="s">
        <v>8</v>
      </c>
      <c r="AC6" s="181" t="s">
        <v>157</v>
      </c>
      <c r="AD6" s="181" t="s">
        <v>100</v>
      </c>
      <c r="AE6" s="181" t="s">
        <v>49</v>
      </c>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4.25">
      <c r="A7" s="182"/>
      <c r="B7" s="182"/>
      <c r="C7" s="102"/>
      <c r="D7" s="101">
        <f>'2.  Average Daily Census '!$G$13</f>
      </c>
      <c r="E7" s="102"/>
      <c r="F7" s="102"/>
      <c r="G7" s="172" t="s">
        <v>141</v>
      </c>
      <c r="H7" s="172" t="s">
        <v>141</v>
      </c>
      <c r="I7" s="172" t="s">
        <v>141</v>
      </c>
      <c r="J7" s="102"/>
      <c r="K7" s="183" t="s">
        <v>50</v>
      </c>
      <c r="L7" s="172" t="s">
        <v>141</v>
      </c>
      <c r="M7" s="172" t="s">
        <v>141</v>
      </c>
      <c r="N7" s="172" t="s">
        <v>141</v>
      </c>
      <c r="O7" s="102"/>
      <c r="P7" s="183" t="s">
        <v>50</v>
      </c>
      <c r="Q7" s="172" t="s">
        <v>141</v>
      </c>
      <c r="R7" s="172" t="s">
        <v>141</v>
      </c>
      <c r="S7" s="172" t="s">
        <v>141</v>
      </c>
      <c r="T7" s="102"/>
      <c r="U7" s="183" t="s">
        <v>50</v>
      </c>
      <c r="V7" s="172" t="s">
        <v>141</v>
      </c>
      <c r="W7" s="172" t="s">
        <v>141</v>
      </c>
      <c r="X7" s="172" t="s">
        <v>141</v>
      </c>
      <c r="Y7" s="102"/>
      <c r="Z7" s="183" t="s">
        <v>50</v>
      </c>
      <c r="AA7" s="172" t="s">
        <v>141</v>
      </c>
      <c r="AB7" s="172" t="s">
        <v>141</v>
      </c>
      <c r="AC7" s="172" t="s">
        <v>141</v>
      </c>
      <c r="AD7" s="102"/>
      <c r="AE7" s="183" t="s">
        <v>50</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row>
    <row r="8" spans="1:58" ht="17.25" customHeight="1">
      <c r="A8" s="135" t="s">
        <v>258</v>
      </c>
      <c r="B8" s="237" t="s">
        <v>383</v>
      </c>
      <c r="C8" s="227"/>
      <c r="D8" s="226">
        <f aca="true" t="shared" si="0" ref="D8:D13">IF(ISBLANK($C8)=TRUE,"",($C8/365))</f>
      </c>
      <c r="E8" s="227"/>
      <c r="F8" s="226">
        <f aca="true" t="shared" si="1" ref="F8:F13">IF(ISBLANK($E8)=TRUE,"",($E8/$D8*24))</f>
      </c>
      <c r="G8" s="93"/>
      <c r="H8" s="94">
        <f>IF(ISBLANK('2.  Average Daily Census '!$F$28)=TRUE,"",'2.  Average Daily Census '!$F$28)</f>
      </c>
      <c r="I8" s="92">
        <f aca="true" t="shared" si="2" ref="I8:I13">IF(ISBLANK($G8)=TRUE,"",($H8/$D$7*$D8))</f>
      </c>
      <c r="J8" s="92">
        <f aca="true" t="shared" si="3" ref="J8:J13">IF(ISBLANK($G8)=TRUE,"",($G8/$I8*24))</f>
      </c>
      <c r="K8" s="131"/>
      <c r="L8" s="93"/>
      <c r="M8" s="94">
        <f>IF(ISBLANK('2.  Average Daily Census '!$I$28)=TRUE,"",'2.  Average Daily Census '!$I$28)</f>
      </c>
      <c r="N8" s="92">
        <f aca="true" t="shared" si="4" ref="N8:N13">IF(ISBLANK($L8)=TRUE,"",($M8/$D$7*$D8))</f>
      </c>
      <c r="O8" s="92">
        <f aca="true" t="shared" si="5" ref="O8:O13">IF(ISBLANK(L8)=TRUE,"",($L8/$N8*24))</f>
      </c>
      <c r="P8" s="131"/>
      <c r="Q8" s="93"/>
      <c r="R8" s="94">
        <f>IF(ISBLANK('2.  Average Daily Census '!$L$28)=TRUE,"",'2.  Average Daily Census '!$L$28)</f>
      </c>
      <c r="S8" s="92">
        <f aca="true" t="shared" si="6" ref="S8:S13">IF(ISBLANK($Q8)=TRUE,"",($R8/$D$7*$D8))</f>
      </c>
      <c r="T8" s="92">
        <f aca="true" t="shared" si="7" ref="T8:T13">IF(ISBLANK($Q8)=TRUE,"",($Q8/$S8*24))</f>
      </c>
      <c r="U8" s="131"/>
      <c r="V8" s="93"/>
      <c r="W8" s="94">
        <f>IF(ISBLANK('2.  Average Daily Census '!$O$28)=TRUE,"",'2.  Average Daily Census '!$O$28)</f>
      </c>
      <c r="X8" s="92">
        <f aca="true" t="shared" si="8" ref="X8:X13">IF(ISBLANK($V8)=TRUE,"",($W8/$D$7*$D8))</f>
      </c>
      <c r="Y8" s="92">
        <f aca="true" t="shared" si="9" ref="Y8:Y13">IF(ISBLANK($V8)=TRUE,"",($V8/$X8*24))</f>
      </c>
      <c r="Z8" s="131"/>
      <c r="AA8" s="93"/>
      <c r="AB8" s="94">
        <f>IF(ISBLANK('2.  Average Daily Census '!$R$28)=TRUE,"",'2.  Average Daily Census '!$R$28)</f>
      </c>
      <c r="AC8" s="92">
        <f aca="true" t="shared" si="10" ref="AC8:AC13">IF(ISBLANK($AA8)=TRUE,"",($AB8/$D$7*$D8))</f>
      </c>
      <c r="AD8" s="92">
        <f aca="true" t="shared" si="11" ref="AD8:AD13">IF(ISBLANK($AA8)=TRUE,"",($AA8/$AC8*24))</f>
      </c>
      <c r="AE8" s="131"/>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row>
    <row r="9" spans="1:58" ht="15" customHeight="1">
      <c r="A9" s="135" t="s">
        <v>259</v>
      </c>
      <c r="B9" s="135" t="s">
        <v>376</v>
      </c>
      <c r="C9" s="227"/>
      <c r="D9" s="226">
        <f t="shared" si="0"/>
      </c>
      <c r="E9" s="227"/>
      <c r="F9" s="226">
        <f t="shared" si="1"/>
      </c>
      <c r="G9" s="93"/>
      <c r="H9" s="94">
        <f>IF(ISBLANK('2.  Average Daily Census '!$F$28)=TRUE,"",'2.  Average Daily Census '!$F$28)</f>
      </c>
      <c r="I9" s="92">
        <f t="shared" si="2"/>
      </c>
      <c r="J9" s="92">
        <f t="shared" si="3"/>
      </c>
      <c r="K9" s="131"/>
      <c r="L9" s="93"/>
      <c r="M9" s="94">
        <f>IF(ISBLANK('2.  Average Daily Census '!$I$28)=TRUE,"",'2.  Average Daily Census '!$I$28)</f>
      </c>
      <c r="N9" s="92">
        <f t="shared" si="4"/>
      </c>
      <c r="O9" s="92">
        <f t="shared" si="5"/>
      </c>
      <c r="P9" s="131"/>
      <c r="Q9" s="93"/>
      <c r="R9" s="94">
        <f>IF(ISBLANK('2.  Average Daily Census '!$L$28)=TRUE,"",'2.  Average Daily Census '!$L$28)</f>
      </c>
      <c r="S9" s="92">
        <f t="shared" si="6"/>
      </c>
      <c r="T9" s="92">
        <f t="shared" si="7"/>
      </c>
      <c r="U9" s="131"/>
      <c r="V9" s="93"/>
      <c r="W9" s="94">
        <f>IF(ISBLANK('2.  Average Daily Census '!$O$28)=TRUE,"",'2.  Average Daily Census '!$O$28)</f>
      </c>
      <c r="X9" s="92">
        <f t="shared" si="8"/>
      </c>
      <c r="Y9" s="92">
        <f t="shared" si="9"/>
      </c>
      <c r="Z9" s="131"/>
      <c r="AA9" s="93"/>
      <c r="AB9" s="94">
        <f>IF(ISBLANK('2.  Average Daily Census '!$R$28)=TRUE,"",'2.  Average Daily Census '!$R$28)</f>
      </c>
      <c r="AC9" s="92">
        <f t="shared" si="10"/>
      </c>
      <c r="AD9" s="92">
        <f t="shared" si="11"/>
      </c>
      <c r="AE9" s="131"/>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row>
    <row r="10" spans="1:58" ht="15" customHeight="1">
      <c r="A10" s="135"/>
      <c r="B10" s="203"/>
      <c r="C10" s="227"/>
      <c r="D10" s="226">
        <f t="shared" si="0"/>
      </c>
      <c r="E10" s="227"/>
      <c r="F10" s="226">
        <f t="shared" si="1"/>
      </c>
      <c r="G10" s="93"/>
      <c r="H10" s="94">
        <f>IF(ISBLANK('2.  Average Daily Census '!$F$28)=TRUE,"",'2.  Average Daily Census '!$F$28)</f>
      </c>
      <c r="I10" s="92">
        <f t="shared" si="2"/>
      </c>
      <c r="J10" s="92">
        <f t="shared" si="3"/>
      </c>
      <c r="K10" s="131"/>
      <c r="L10" s="93"/>
      <c r="M10" s="94">
        <f>IF(ISBLANK('2.  Average Daily Census '!$I$28)=TRUE,"",'2.  Average Daily Census '!$I$28)</f>
      </c>
      <c r="N10" s="92">
        <f t="shared" si="4"/>
      </c>
      <c r="O10" s="92">
        <f t="shared" si="5"/>
      </c>
      <c r="P10" s="131"/>
      <c r="Q10" s="93"/>
      <c r="R10" s="94">
        <f>IF(ISBLANK('2.  Average Daily Census '!$L$28)=TRUE,"",'2.  Average Daily Census '!$L$28)</f>
      </c>
      <c r="S10" s="92">
        <f t="shared" si="6"/>
      </c>
      <c r="T10" s="92">
        <f t="shared" si="7"/>
      </c>
      <c r="U10" s="131"/>
      <c r="V10" s="93"/>
      <c r="W10" s="94">
        <f>IF(ISBLANK('2.  Average Daily Census '!$O$28)=TRUE,"",'2.  Average Daily Census '!$O$28)</f>
      </c>
      <c r="X10" s="92">
        <f t="shared" si="8"/>
      </c>
      <c r="Y10" s="92">
        <f t="shared" si="9"/>
      </c>
      <c r="Z10" s="131"/>
      <c r="AA10" s="93"/>
      <c r="AB10" s="94">
        <f>IF(ISBLANK('2.  Average Daily Census '!$R$28)=TRUE,"",'2.  Average Daily Census '!$R$28)</f>
      </c>
      <c r="AC10" s="92">
        <f t="shared" si="10"/>
      </c>
      <c r="AD10" s="92">
        <f t="shared" si="11"/>
      </c>
      <c r="AE10" s="131"/>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ht="15" customHeight="1">
      <c r="A11" s="135"/>
      <c r="B11" s="203"/>
      <c r="C11" s="227"/>
      <c r="D11" s="226">
        <f t="shared" si="0"/>
      </c>
      <c r="E11" s="227"/>
      <c r="F11" s="226">
        <f t="shared" si="1"/>
      </c>
      <c r="G11" s="93"/>
      <c r="H11" s="94">
        <f>IF(ISBLANK('2.  Average Daily Census '!$F$28)=TRUE,"",'2.  Average Daily Census '!$F$28)</f>
      </c>
      <c r="I11" s="92">
        <f t="shared" si="2"/>
      </c>
      <c r="J11" s="92">
        <f t="shared" si="3"/>
      </c>
      <c r="K11" s="131"/>
      <c r="L11" s="93"/>
      <c r="M11" s="94">
        <f>IF(ISBLANK('2.  Average Daily Census '!$I$28)=TRUE,"",'2.  Average Daily Census '!$I$28)</f>
      </c>
      <c r="N11" s="92">
        <f t="shared" si="4"/>
      </c>
      <c r="O11" s="92">
        <f t="shared" si="5"/>
      </c>
      <c r="P11" s="131"/>
      <c r="Q11" s="93"/>
      <c r="R11" s="94">
        <f>IF(ISBLANK('2.  Average Daily Census '!$L$28)=TRUE,"",'2.  Average Daily Census '!$L$28)</f>
      </c>
      <c r="S11" s="92">
        <f t="shared" si="6"/>
      </c>
      <c r="T11" s="92">
        <f t="shared" si="7"/>
      </c>
      <c r="U11" s="131"/>
      <c r="V11" s="93"/>
      <c r="W11" s="94">
        <f>IF(ISBLANK('2.  Average Daily Census '!$O$28)=TRUE,"",'2.  Average Daily Census '!$O$28)</f>
      </c>
      <c r="X11" s="92">
        <f t="shared" si="8"/>
      </c>
      <c r="Y11" s="92">
        <f t="shared" si="9"/>
      </c>
      <c r="Z11" s="131"/>
      <c r="AA11" s="93"/>
      <c r="AB11" s="94">
        <f>IF(ISBLANK('2.  Average Daily Census '!$R$28)=TRUE,"",'2.  Average Daily Census '!$R$28)</f>
      </c>
      <c r="AC11" s="92">
        <f t="shared" si="10"/>
      </c>
      <c r="AD11" s="92">
        <f t="shared" si="11"/>
      </c>
      <c r="AE11" s="131"/>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row>
    <row r="12" spans="1:58" ht="15" customHeight="1">
      <c r="A12" s="135"/>
      <c r="B12" s="203"/>
      <c r="C12" s="227"/>
      <c r="D12" s="226">
        <f t="shared" si="0"/>
      </c>
      <c r="E12" s="227"/>
      <c r="F12" s="226">
        <f t="shared" si="1"/>
      </c>
      <c r="G12" s="93"/>
      <c r="H12" s="94">
        <f>IF(ISBLANK('2.  Average Daily Census '!$F$28)=TRUE,"",'2.  Average Daily Census '!$F$28)</f>
      </c>
      <c r="I12" s="92">
        <f t="shared" si="2"/>
      </c>
      <c r="J12" s="92">
        <f t="shared" si="3"/>
      </c>
      <c r="K12" s="131"/>
      <c r="L12" s="93"/>
      <c r="M12" s="94">
        <f>IF(ISBLANK('2.  Average Daily Census '!$I$28)=TRUE,"",'2.  Average Daily Census '!$I$28)</f>
      </c>
      <c r="N12" s="92">
        <f t="shared" si="4"/>
      </c>
      <c r="O12" s="92">
        <f t="shared" si="5"/>
      </c>
      <c r="P12" s="131"/>
      <c r="Q12" s="93"/>
      <c r="R12" s="94">
        <f>IF(ISBLANK('2.  Average Daily Census '!$L$28)=TRUE,"",'2.  Average Daily Census '!$L$28)</f>
      </c>
      <c r="S12" s="92">
        <f t="shared" si="6"/>
      </c>
      <c r="T12" s="92">
        <f t="shared" si="7"/>
      </c>
      <c r="U12" s="131"/>
      <c r="V12" s="93"/>
      <c r="W12" s="94">
        <f>IF(ISBLANK('2.  Average Daily Census '!$O$28)=TRUE,"",'2.  Average Daily Census '!$O$28)</f>
      </c>
      <c r="X12" s="92">
        <f t="shared" si="8"/>
      </c>
      <c r="Y12" s="92">
        <f t="shared" si="9"/>
      </c>
      <c r="Z12" s="131"/>
      <c r="AA12" s="93"/>
      <c r="AB12" s="94">
        <f>IF(ISBLANK('2.  Average Daily Census '!$R$28)=TRUE,"",'2.  Average Daily Census '!$R$28)</f>
      </c>
      <c r="AC12" s="92">
        <f t="shared" si="10"/>
      </c>
      <c r="AD12" s="92">
        <f t="shared" si="11"/>
      </c>
      <c r="AE12" s="131"/>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15" customHeight="1">
      <c r="A13" s="135"/>
      <c r="B13" s="203"/>
      <c r="C13" s="227"/>
      <c r="D13" s="226">
        <f t="shared" si="0"/>
      </c>
      <c r="E13" s="227"/>
      <c r="F13" s="226">
        <f t="shared" si="1"/>
      </c>
      <c r="G13" s="93"/>
      <c r="H13" s="94">
        <f>IF(ISBLANK('2.  Average Daily Census '!$F$28)=TRUE,"",'2.  Average Daily Census '!$F$28)</f>
      </c>
      <c r="I13" s="92">
        <f t="shared" si="2"/>
      </c>
      <c r="J13" s="92">
        <f t="shared" si="3"/>
      </c>
      <c r="K13" s="131"/>
      <c r="L13" s="93"/>
      <c r="M13" s="94">
        <f>IF(ISBLANK('2.  Average Daily Census '!$I$28)=TRUE,"",'2.  Average Daily Census '!$I$28)</f>
      </c>
      <c r="N13" s="92">
        <f t="shared" si="4"/>
      </c>
      <c r="O13" s="92">
        <f t="shared" si="5"/>
      </c>
      <c r="P13" s="131"/>
      <c r="Q13" s="93"/>
      <c r="R13" s="94">
        <f>IF(ISBLANK('2.  Average Daily Census '!$L$28)=TRUE,"",'2.  Average Daily Census '!$L$28)</f>
      </c>
      <c r="S13" s="92">
        <f t="shared" si="6"/>
      </c>
      <c r="T13" s="92">
        <f t="shared" si="7"/>
      </c>
      <c r="U13" s="131"/>
      <c r="V13" s="93"/>
      <c r="W13" s="94">
        <f>IF(ISBLANK('2.  Average Daily Census '!$O$28)=TRUE,"",'2.  Average Daily Census '!$O$28)</f>
      </c>
      <c r="X13" s="92">
        <f t="shared" si="8"/>
      </c>
      <c r="Y13" s="92">
        <f t="shared" si="9"/>
      </c>
      <c r="Z13" s="131"/>
      <c r="AA13" s="93"/>
      <c r="AB13" s="94">
        <f>IF(ISBLANK('2.  Average Daily Census '!$R$28)=TRUE,"",'2.  Average Daily Census '!$R$28)</f>
      </c>
      <c r="AC13" s="92">
        <f t="shared" si="10"/>
      </c>
      <c r="AD13" s="92">
        <f t="shared" si="11"/>
      </c>
      <c r="AE13" s="131"/>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14" spans="13:58" ht="14.25">
      <c r="M14" s="105"/>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row>
    <row r="20" spans="1:11" ht="14.25">
      <c r="A20" s="166">
        <v>1</v>
      </c>
      <c r="B20" s="309" t="s">
        <v>161</v>
      </c>
      <c r="C20" s="290"/>
      <c r="D20" s="290"/>
      <c r="E20" s="290"/>
      <c r="F20" s="290"/>
      <c r="G20" s="290"/>
      <c r="H20" s="290"/>
      <c r="I20" s="290"/>
      <c r="J20" s="290"/>
      <c r="K20" s="290"/>
    </row>
    <row r="21" spans="1:11" ht="14.25">
      <c r="A21" s="216"/>
      <c r="B21" s="308" t="s">
        <v>115</v>
      </c>
      <c r="C21" s="290"/>
      <c r="D21" s="290"/>
      <c r="E21" s="290"/>
      <c r="F21" s="290"/>
      <c r="G21" s="290"/>
      <c r="H21" s="290"/>
      <c r="I21" s="290"/>
      <c r="J21" s="290"/>
      <c r="K21" s="290"/>
    </row>
  </sheetData>
  <sheetProtection/>
  <mergeCells count="14">
    <mergeCell ref="G4:K4"/>
    <mergeCell ref="L4:P4"/>
    <mergeCell ref="Q4:U4"/>
    <mergeCell ref="V4:Z4"/>
    <mergeCell ref="B21:K21"/>
    <mergeCell ref="A1:AE1"/>
    <mergeCell ref="AA4:AE4"/>
    <mergeCell ref="AA5:AE5"/>
    <mergeCell ref="G5:K5"/>
    <mergeCell ref="L5:P5"/>
    <mergeCell ref="C4:F5"/>
    <mergeCell ref="B20:K20"/>
    <mergeCell ref="Q5:U5"/>
    <mergeCell ref="V5:Z5"/>
  </mergeCells>
  <conditionalFormatting sqref="C3">
    <cfRule type="cellIs" priority="4" dxfId="0" operator="lessThanOrEqual" stopIfTrue="1">
      <formula>0</formula>
    </cfRule>
  </conditionalFormatting>
  <printOptions horizontalCentered="1"/>
  <pageMargins left="0.25" right="0.25" top="0.45" bottom="0.75" header="0.5" footer="0.5"/>
  <pageSetup fitToHeight="1" fitToWidth="1" horizontalDpi="600" verticalDpi="600" orientation="landscape" scale="84" r:id="rId1"/>
  <headerFooter alignWithMargins="0">
    <oddFooter>&amp;L&amp;8&amp;K000000&amp;F&amp;C&amp;8© SMS, Inc., 2021</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&amp; Sustainability Tool</dc:title>
  <dc:subject>Emergency Management</dc:subject>
  <dc:creator>NICOLE</dc:creator>
  <cp:keywords>INVENTORY</cp:keywords>
  <dc:description/>
  <cp:lastModifiedBy>Robert</cp:lastModifiedBy>
  <cp:lastPrinted>2018-10-17T12:46:10Z</cp:lastPrinted>
  <dcterms:created xsi:type="dcterms:W3CDTF">2008-03-19T15:04:10Z</dcterms:created>
  <dcterms:modified xsi:type="dcterms:W3CDTF">2021-01-18T18:26:59Z</dcterms:modified>
  <cp:category/>
  <cp:version/>
  <cp:contentType/>
  <cp:contentStatus/>
</cp:coreProperties>
</file>